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00872b070fb88f/Desktop/Membership ^0 Financial Tracker/2025 Outstanding Auxiliary/Weekly reports/"/>
    </mc:Choice>
  </mc:AlternateContent>
  <xr:revisionPtr revIDLastSave="87" documentId="8_{42C5B98E-0197-4070-9CEA-C74CF4EF0319}" xr6:coauthVersionLast="47" xr6:coauthVersionMax="47" xr10:uidLastSave="{62855D07-86DC-4DC4-9248-13ABE2469D86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Printin'!$B$126:$D$140</definedName>
    <definedName name="_xlnm.Print_Area" localSheetId="0">'Banner LETTER Paper for Printin'!$A$1:$O$144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3" l="1"/>
  <c r="J132" i="3"/>
  <c r="C67" i="3"/>
  <c r="D134" i="3" s="1"/>
  <c r="C17" i="3"/>
  <c r="C8" i="3"/>
  <c r="I17" i="3"/>
  <c r="F96" i="3"/>
  <c r="G96" i="3"/>
  <c r="H96" i="3"/>
  <c r="K96" i="3"/>
  <c r="I96" i="3"/>
  <c r="J96" i="3"/>
  <c r="J17" i="3"/>
  <c r="J8" i="3"/>
  <c r="C73" i="3"/>
  <c r="C33" i="3"/>
  <c r="D130" i="3" s="1"/>
  <c r="J51" i="3"/>
  <c r="E96" i="3"/>
  <c r="C51" i="3"/>
  <c r="C96" i="3"/>
  <c r="D95" i="3"/>
  <c r="B96" i="3"/>
  <c r="B73" i="3"/>
  <c r="K73" i="3"/>
  <c r="J73" i="3"/>
  <c r="I73" i="3"/>
  <c r="H73" i="3"/>
  <c r="G73" i="3"/>
  <c r="G67" i="3"/>
  <c r="F73" i="3"/>
  <c r="E73" i="3"/>
  <c r="D72" i="3"/>
  <c r="K117" i="3"/>
  <c r="K104" i="3"/>
  <c r="K85" i="3"/>
  <c r="K67" i="3"/>
  <c r="K58" i="3"/>
  <c r="K51" i="3"/>
  <c r="K45" i="3"/>
  <c r="K17" i="3"/>
  <c r="K8" i="3"/>
  <c r="J104" i="3"/>
  <c r="J136" i="3"/>
  <c r="J134" i="3"/>
  <c r="J128" i="3"/>
  <c r="J131" i="3"/>
  <c r="J138" i="3"/>
  <c r="J137" i="3"/>
  <c r="J139" i="3"/>
  <c r="J133" i="3"/>
  <c r="J135" i="3"/>
  <c r="J129" i="3"/>
  <c r="J130" i="3"/>
  <c r="C144" i="3"/>
  <c r="D144" i="3"/>
  <c r="D142" i="3"/>
  <c r="I33" i="3"/>
  <c r="H33" i="3"/>
  <c r="F33" i="3"/>
  <c r="K123" i="3" l="1"/>
  <c r="C117" i="3"/>
  <c r="D140" i="3" s="1"/>
  <c r="E144" i="3" l="1"/>
  <c r="C85" i="3" l="1"/>
  <c r="D136" i="3" s="1"/>
  <c r="I51" i="3"/>
  <c r="D84" i="3" l="1"/>
  <c r="J45" i="3" l="1"/>
  <c r="D128" i="3" l="1"/>
  <c r="D123" i="3" l="1"/>
  <c r="J85" i="3" l="1"/>
  <c r="D119" i="3" l="1"/>
  <c r="D116" i="3"/>
  <c r="D115" i="3"/>
  <c r="D114" i="3"/>
  <c r="D113" i="3"/>
  <c r="D107" i="3"/>
  <c r="D103" i="3"/>
  <c r="D102" i="3"/>
  <c r="D101" i="3"/>
  <c r="D100" i="3"/>
  <c r="D99" i="3"/>
  <c r="D94" i="3"/>
  <c r="D93" i="3"/>
  <c r="D92" i="3"/>
  <c r="D91" i="3"/>
  <c r="D90" i="3"/>
  <c r="D89" i="3"/>
  <c r="D88" i="3"/>
  <c r="D83" i="3"/>
  <c r="D82" i="3"/>
  <c r="D81" i="3"/>
  <c r="D80" i="3"/>
  <c r="D79" i="3"/>
  <c r="D78" i="3"/>
  <c r="D77" i="3"/>
  <c r="D71" i="3"/>
  <c r="D70" i="3"/>
  <c r="D66" i="3"/>
  <c r="D65" i="3"/>
  <c r="D64" i="3"/>
  <c r="D63" i="3"/>
  <c r="D62" i="3"/>
  <c r="D61" i="3"/>
  <c r="D57" i="3"/>
  <c r="D40" i="3"/>
  <c r="D28" i="3"/>
  <c r="D25" i="3"/>
  <c r="D23" i="3"/>
  <c r="D21" i="3"/>
  <c r="D12" i="3"/>
  <c r="D11" i="3"/>
  <c r="D7" i="3"/>
  <c r="D6" i="3"/>
  <c r="D15" i="3" l="1"/>
  <c r="J33" i="3" l="1"/>
  <c r="D135" i="3" l="1"/>
  <c r="J117" i="3" l="1"/>
  <c r="D14" i="3" l="1"/>
  <c r="H8" i="3" l="1"/>
  <c r="H17" i="3"/>
  <c r="J67" i="3" l="1"/>
  <c r="D56" i="3" l="1"/>
  <c r="D55" i="3"/>
  <c r="D54" i="3"/>
  <c r="D50" i="3"/>
  <c r="D41" i="3"/>
  <c r="D49" i="3"/>
  <c r="D48" i="3"/>
  <c r="D44" i="3"/>
  <c r="D43" i="3"/>
  <c r="D42" i="3"/>
  <c r="D39" i="3"/>
  <c r="D32" i="3"/>
  <c r="D31" i="3"/>
  <c r="D30" i="3"/>
  <c r="D29" i="3"/>
  <c r="D27" i="3"/>
  <c r="D26" i="3"/>
  <c r="D24" i="3"/>
  <c r="D22" i="3"/>
  <c r="D20" i="3"/>
  <c r="D16" i="3"/>
  <c r="D13" i="3"/>
  <c r="I8" i="3" l="1"/>
  <c r="C104" i="3" l="1"/>
  <c r="D138" i="3" s="1"/>
  <c r="D137" i="3" l="1"/>
  <c r="C45" i="3" l="1"/>
  <c r="D131" i="3" s="1"/>
  <c r="F45" i="3" l="1"/>
  <c r="G33" i="3" l="1"/>
  <c r="G17" i="3"/>
  <c r="G8" i="3"/>
  <c r="E8" i="3" l="1"/>
  <c r="B8" i="3"/>
  <c r="C128" i="3" s="1"/>
  <c r="E128" i="3" s="1"/>
  <c r="D8" i="3" l="1"/>
  <c r="C58" i="3" l="1"/>
  <c r="D133" i="3" s="1"/>
  <c r="D129" i="3"/>
  <c r="F17" i="3" l="1"/>
  <c r="F8" i="3"/>
  <c r="E45" i="3" l="1"/>
  <c r="E33" i="3"/>
  <c r="E17" i="3"/>
  <c r="E67" i="3" l="1"/>
  <c r="B45" i="3" l="1"/>
  <c r="D45" i="3" l="1"/>
  <c r="C131" i="3"/>
  <c r="J58" i="3"/>
  <c r="D132" i="3" l="1"/>
  <c r="I104" i="3" l="1"/>
  <c r="I67" i="3"/>
  <c r="H67" i="3"/>
  <c r="G104" i="3"/>
  <c r="H104" i="3"/>
  <c r="F67" i="3"/>
  <c r="F104" i="3"/>
  <c r="E104" i="3" l="1"/>
  <c r="B67" i="3" l="1"/>
  <c r="D67" i="3" l="1"/>
  <c r="C134" i="3"/>
  <c r="B117" i="3"/>
  <c r="D117" i="3" s="1"/>
  <c r="C140" i="3" l="1"/>
  <c r="E140" i="3" s="1"/>
  <c r="J123" i="3" l="1"/>
  <c r="B17" i="3" l="1"/>
  <c r="B33" i="3"/>
  <c r="C130" i="3" s="1"/>
  <c r="E130" i="3" s="1"/>
  <c r="E131" i="3"/>
  <c r="G45" i="3"/>
  <c r="H45" i="3"/>
  <c r="I45" i="3"/>
  <c r="B51" i="3"/>
  <c r="F51" i="3"/>
  <c r="G51" i="3"/>
  <c r="H51" i="3"/>
  <c r="B58" i="3"/>
  <c r="G58" i="3"/>
  <c r="H58" i="3"/>
  <c r="I58" i="3"/>
  <c r="E134" i="3"/>
  <c r="H85" i="3"/>
  <c r="B85" i="3"/>
  <c r="G85" i="3"/>
  <c r="I85" i="3"/>
  <c r="D96" i="3"/>
  <c r="B104" i="3"/>
  <c r="D104" i="3" s="1"/>
  <c r="H117" i="3"/>
  <c r="F117" i="3"/>
  <c r="G117" i="3"/>
  <c r="I117" i="3"/>
  <c r="C142" i="3"/>
  <c r="E142" i="3" s="1"/>
  <c r="I123" i="3" l="1"/>
  <c r="D51" i="3"/>
  <c r="C132" i="3"/>
  <c r="D58" i="3"/>
  <c r="C133" i="3"/>
  <c r="E133" i="3" s="1"/>
  <c r="D17" i="3"/>
  <c r="C129" i="3"/>
  <c r="E129" i="3" s="1"/>
  <c r="D73" i="3"/>
  <c r="C135" i="3"/>
  <c r="E135" i="3" s="1"/>
  <c r="C137" i="3"/>
  <c r="E137" i="3" s="1"/>
  <c r="C136" i="3"/>
  <c r="E136" i="3" s="1"/>
  <c r="D85" i="3"/>
  <c r="H123" i="3"/>
  <c r="D33" i="3"/>
  <c r="F85" i="3"/>
  <c r="E132" i="3"/>
  <c r="C138" i="3"/>
  <c r="E138" i="3" s="1"/>
  <c r="E117" i="3"/>
  <c r="G123" i="3"/>
  <c r="E58" i="3"/>
  <c r="E85" i="3"/>
  <c r="F58" i="3"/>
  <c r="E51" i="3"/>
  <c r="F123" i="3" l="1"/>
  <c r="E123" i="3"/>
</calcChain>
</file>

<file path=xl/sharedStrings.xml><?xml version="1.0" encoding="utf-8"?>
<sst xmlns="http://schemas.openxmlformats.org/spreadsheetml/2006/main" count="250" uniqueCount="64">
  <si>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</si>
  <si>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</si>
  <si>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</si>
  <si>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</si>
  <si>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</si>
  <si>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</si>
  <si>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</si>
  <si>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</si>
  <si>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</si>
  <si>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6000</t>
  </si>
  <si>
    <t>7136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</si>
  <si>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</si>
  <si>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</si>
  <si>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</si>
  <si>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</si>
  <si>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</si>
  <si>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</si>
  <si>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</si>
  <si>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</si>
  <si>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</si>
  <si>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</si>
  <si>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</si>
  <si>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</si>
  <si>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</si>
  <si>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</si>
  <si>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</si>
  <si>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</si>
  <si>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</si>
  <si>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</si>
  <si>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</si>
  <si>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</si>
  <si>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</si>
  <si>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</si>
  <si>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</si>
  <si>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</si>
  <si>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</si>
  <si>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</si>
  <si>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</si>
  <si>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</si>
  <si>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</si>
  <si>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</si>
  <si>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</si>
  <si>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</si>
  <si>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</si>
  <si>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</si>
  <si>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</si>
  <si>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</si>
  <si>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</si>
  <si>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</si>
  <si>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</si>
  <si>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</si>
  <si>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</si>
  <si>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</si>
  <si>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</si>
  <si>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</si>
  <si>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</si>
  <si>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</si>
  <si>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</si>
  <si>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6-30-24 Totals</t>
  </si>
  <si>
    <t>990 - N</t>
  </si>
  <si>
    <t>X</t>
  </si>
  <si>
    <t>09/12/24 Totals</t>
  </si>
  <si>
    <t>09/12/24 Total</t>
  </si>
  <si>
    <t>09/12/2024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</si>
</sst>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i/>
      <sz val="9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9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2" fillId="5" borderId="1" xfId="0" applyNumberFormat="1" applyFont="1" applyFill="1" applyBorder="1" applyAlignment="1">
      <alignment horizontal="center" vertical="top" wrapText="1"/>
    </xf>
    <xf numFmtId="1" fontId="33" fillId="5" borderId="1" xfId="0" applyNumberFormat="1" applyFont="1" applyFill="1" applyBorder="1" applyAlignment="1">
      <alignment horizontal="center" vertical="top" wrapText="1"/>
    </xf>
    <xf numFmtId="10" fontId="33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2" fontId="6" fillId="0" borderId="1" xfId="6" applyNumberFormat="1" applyFont="1" applyFill="1" applyBorder="1" applyAlignment="1" applyProtection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8" fillId="5" borderId="1" xfId="6" applyNumberFormat="1" applyFont="1" applyFill="1" applyBorder="1" applyAlignment="1"/>
    <xf numFmtId="2" fontId="32" fillId="5" borderId="1" xfId="6" applyNumberFormat="1" applyFont="1" applyFill="1" applyBorder="1" applyAlignment="1">
      <alignment horizontal="center" wrapText="1"/>
    </xf>
    <xf numFmtId="1" fontId="32" fillId="5" borderId="1" xfId="7" applyNumberFormat="1" applyFont="1" applyFill="1" applyBorder="1" applyAlignment="1" applyProtection="1">
      <alignment vertical="top" wrapText="1"/>
    </xf>
    <xf numFmtId="1" fontId="32" fillId="5" borderId="1" xfId="7" applyNumberFormat="1" applyFont="1" applyFill="1" applyBorder="1" applyAlignment="1" applyProtection="1">
      <alignment horizontal="center" vertical="top" wrapText="1"/>
    </xf>
    <xf numFmtId="10" fontId="32" fillId="5" borderId="1" xfId="7" applyNumberFormat="1" applyFont="1" applyFill="1" applyBorder="1" applyAlignment="1">
      <alignment horizontal="center" wrapText="1"/>
    </xf>
    <xf numFmtId="44" fontId="31" fillId="5" borderId="1" xfId="6" applyFont="1" applyFill="1" applyBorder="1" applyAlignment="1">
      <alignment horizontal="center" wrapText="1"/>
    </xf>
    <xf numFmtId="1" fontId="34" fillId="6" borderId="1" xfId="2" applyNumberFormat="1" applyFont="1" applyFill="1" applyBorder="1" applyAlignment="1" applyProtection="1">
      <alignment vertical="top" wrapText="1"/>
    </xf>
    <xf numFmtId="1" fontId="34" fillId="6" borderId="1" xfId="2" applyNumberFormat="1" applyFont="1" applyFill="1" applyBorder="1" applyAlignment="1" applyProtection="1">
      <alignment horizontal="center" vertical="top" wrapText="1"/>
    </xf>
    <xf numFmtId="10" fontId="34" fillId="6" borderId="1" xfId="2" applyNumberFormat="1" applyFont="1" applyFill="1" applyBorder="1" applyAlignment="1">
      <alignment horizontal="center" wrapText="1"/>
    </xf>
    <xf numFmtId="2" fontId="34" fillId="6" borderId="1" xfId="2" applyNumberFormat="1" applyFont="1" applyFill="1" applyBorder="1" applyAlignment="1">
      <alignment horizontal="center" wrapText="1"/>
    </xf>
    <xf numFmtId="44" fontId="31" fillId="6" borderId="1" xfId="6" applyFont="1" applyFill="1" applyBorder="1" applyAlignment="1">
      <alignment horizontal="center" wrapText="1"/>
    </xf>
    <xf numFmtId="1" fontId="32" fillId="5" borderId="1" xfId="0" applyNumberFormat="1" applyFont="1" applyFill="1" applyBorder="1" applyAlignment="1">
      <alignment horizontal="center" vertical="center" wrapText="1"/>
    </xf>
    <xf numFmtId="10" fontId="32" fillId="5" borderId="1" xfId="7" applyNumberFormat="1" applyFont="1" applyFill="1" applyBorder="1" applyAlignment="1">
      <alignment horizontal="center" vertical="center" wrapText="1"/>
    </xf>
    <xf numFmtId="1" fontId="32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8" fillId="8" borderId="1" xfId="6" applyNumberFormat="1" applyFont="1" applyFill="1" applyBorder="1" applyAlignment="1">
      <alignment horizontal="center" wrapText="1"/>
    </xf>
    <xf numFmtId="2" fontId="9" fillId="8" borderId="1" xfId="6" applyNumberFormat="1" applyFont="1" applyFill="1" applyBorder="1" applyAlignment="1">
      <alignment horizontal="center" wrapText="1"/>
    </xf>
    <xf numFmtId="2" fontId="8" fillId="8" borderId="3" xfId="6" applyNumberFormat="1" applyFont="1" applyFill="1" applyBorder="1" applyAlignment="1">
      <alignment horizontal="center" wrapText="1"/>
    </xf>
    <xf numFmtId="2" fontId="8" fillId="8" borderId="1" xfId="6" applyNumberFormat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wrapText="1"/>
    </xf>
    <xf numFmtId="0" fontId="27" fillId="7" borderId="1" xfId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  <xf numFmtId="0" fontId="29" fillId="5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wrapText="1"/>
    </xf>
    <xf numFmtId="0" fontId="35" fillId="5" borderId="1" xfId="0" applyFont="1" applyFill="1" applyBorder="1">
      <alignment wrapText="1"/>
    </xf>
    <xf numFmtId="0" fontId="31" fillId="5" borderId="1" xfId="0" applyFont="1" applyFill="1" applyBorder="1" applyAlignment="1">
      <alignment horizontal="center"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146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197"/>
  <sheetViews>
    <sheetView tabSelected="1" view="pageBreakPreview" topLeftCell="G76" zoomScale="131" zoomScaleNormal="100" zoomScaleSheetLayoutView="131" zoomScalePageLayoutView="70" workbookViewId="0">
      <selection activeCell="M82" sqref="M82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47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6" ht="90" customHeight="1" thickBot="1" x14ac:dyDescent="0.35">
      <c r="A2" s="29"/>
      <c r="B2" s="177" t="s">
        <v>15</v>
      </c>
      <c r="C2" s="177"/>
      <c r="D2" s="177"/>
      <c r="E2" s="177" t="s">
        <v>55</v>
      </c>
      <c r="F2" s="178"/>
      <c r="G2" s="178"/>
      <c r="H2" s="24"/>
      <c r="I2" s="104" t="s">
        <v>54</v>
      </c>
      <c r="J2" s="104" t="s">
        <v>44</v>
      </c>
      <c r="K2" s="171" t="s">
        <v>59</v>
      </c>
      <c r="L2" s="174" t="s">
        <v>43</v>
      </c>
      <c r="M2" s="174"/>
      <c r="N2" s="174"/>
      <c r="O2" s="174"/>
    </row>
    <row r="3" spans="1:16" ht="46.2" customHeight="1" thickBot="1" x14ac:dyDescent="0.35">
      <c r="A3" s="18" t="s">
        <v>0</v>
      </c>
      <c r="B3" s="18" t="s">
        <v>58</v>
      </c>
      <c r="C3" s="110">
        <v>45547</v>
      </c>
      <c r="D3" s="19" t="s">
        <v>46</v>
      </c>
      <c r="E3" s="25" t="s">
        <v>16</v>
      </c>
      <c r="F3" s="27" t="s">
        <v>17</v>
      </c>
      <c r="G3" s="25" t="s">
        <v>18</v>
      </c>
      <c r="H3" s="25" t="s">
        <v>42</v>
      </c>
      <c r="I3" s="137" t="s">
        <v>45</v>
      </c>
      <c r="J3" s="25" t="s">
        <v>45</v>
      </c>
      <c r="K3" s="25"/>
      <c r="L3" s="22" t="s">
        <v>49</v>
      </c>
      <c r="M3" s="22" t="s">
        <v>48</v>
      </c>
      <c r="N3" s="22" t="s">
        <v>50</v>
      </c>
      <c r="O3" s="22" t="s">
        <v>51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36"/>
      <c r="J4" s="114"/>
      <c r="K4" s="114"/>
      <c r="L4" s="101"/>
      <c r="M4" s="101"/>
      <c r="N4" s="101"/>
      <c r="O4" s="101"/>
    </row>
    <row r="5" spans="1:16" ht="20.100000000000001" customHeight="1" thickBot="1" x14ac:dyDescent="0.35">
      <c r="A5" s="30" t="s">
        <v>27</v>
      </c>
      <c r="B5" s="30"/>
      <c r="C5" s="30"/>
      <c r="D5" s="31"/>
      <c r="E5" s="34"/>
      <c r="F5" s="34"/>
      <c r="G5" s="35"/>
      <c r="H5" s="35"/>
      <c r="I5" s="138"/>
      <c r="J5" s="35"/>
      <c r="K5" s="117" t="s">
        <v>60</v>
      </c>
      <c r="L5" s="33"/>
      <c r="M5" s="186"/>
      <c r="N5" s="33"/>
      <c r="O5" s="33"/>
    </row>
    <row r="6" spans="1:16" ht="20.100000000000001" customHeight="1" thickBot="1" x14ac:dyDescent="0.35">
      <c r="A6" s="36">
        <v>176</v>
      </c>
      <c r="B6" s="37">
        <v>44</v>
      </c>
      <c r="C6" s="37">
        <v>32</v>
      </c>
      <c r="D6" s="38">
        <f>C6/B6</f>
        <v>0.72727272727272729</v>
      </c>
      <c r="E6" s="39">
        <v>19.8</v>
      </c>
      <c r="F6" s="163"/>
      <c r="G6" s="39"/>
      <c r="H6" s="39"/>
      <c r="I6" s="39"/>
      <c r="J6" s="115"/>
      <c r="K6" s="115"/>
      <c r="L6" s="102"/>
      <c r="M6" s="102" t="s">
        <v>60</v>
      </c>
      <c r="N6" s="102"/>
      <c r="O6" s="102"/>
    </row>
    <row r="7" spans="1:16" ht="21" customHeight="1" thickBot="1" x14ac:dyDescent="0.35">
      <c r="A7" s="36">
        <v>3219</v>
      </c>
      <c r="B7" s="37">
        <v>249</v>
      </c>
      <c r="C7" s="37">
        <v>223</v>
      </c>
      <c r="D7" s="38">
        <f>C7/B7</f>
        <v>0.89558232931726911</v>
      </c>
      <c r="E7" s="39">
        <v>112.05</v>
      </c>
      <c r="F7" s="165">
        <v>112.05</v>
      </c>
      <c r="G7" s="39"/>
      <c r="H7" s="39">
        <v>62.25</v>
      </c>
      <c r="I7" s="39"/>
      <c r="J7" s="39"/>
      <c r="K7" s="167" t="s">
        <v>60</v>
      </c>
      <c r="L7" s="33"/>
      <c r="M7" s="33" t="s">
        <v>60</v>
      </c>
      <c r="N7" s="33"/>
      <c r="O7" s="33"/>
    </row>
    <row r="8" spans="1:16" ht="28.8" customHeight="1" thickBot="1" x14ac:dyDescent="0.4">
      <c r="A8" s="109" t="s">
        <v>28</v>
      </c>
      <c r="B8" s="106">
        <f>SUM(B6:B7)</f>
        <v>293</v>
      </c>
      <c r="C8" s="106">
        <f>SUM(C6:C7)</f>
        <v>255</v>
      </c>
      <c r="D8" s="43">
        <f>C8/B8</f>
        <v>0.87030716723549484</v>
      </c>
      <c r="E8" s="44">
        <f>SUM(E6:E7)</f>
        <v>131.85</v>
      </c>
      <c r="F8" s="164">
        <f>SUM(F6:F7)</f>
        <v>112.05</v>
      </c>
      <c r="G8" s="44">
        <f>SUM(G5:G7)</f>
        <v>0</v>
      </c>
      <c r="H8" s="44">
        <f>SUM(H4:H7)</f>
        <v>62.25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 t="s">
        <v>60</v>
      </c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29</v>
      </c>
      <c r="B10" s="47"/>
      <c r="C10" s="47"/>
      <c r="D10" s="48"/>
      <c r="E10" s="49"/>
      <c r="F10" s="49"/>
      <c r="G10" s="49"/>
      <c r="H10" s="49"/>
      <c r="I10" s="49"/>
      <c r="J10" s="39">
        <v>50</v>
      </c>
      <c r="K10" s="49" t="s">
        <v>60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568</v>
      </c>
      <c r="C11" s="37">
        <v>532</v>
      </c>
      <c r="D11" s="38">
        <f>C11/B11</f>
        <v>0.93661971830985913</v>
      </c>
      <c r="E11" s="39">
        <v>255.6</v>
      </c>
      <c r="F11" s="39">
        <v>255.6</v>
      </c>
      <c r="G11" s="39"/>
      <c r="H11" s="39">
        <v>142</v>
      </c>
      <c r="I11" s="39"/>
      <c r="J11" s="56">
        <v>100</v>
      </c>
      <c r="K11" s="56" t="s">
        <v>60</v>
      </c>
      <c r="L11" s="33"/>
      <c r="M11" s="33" t="s">
        <v>60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35</v>
      </c>
      <c r="D12" s="38">
        <f>C12/B12</f>
        <v>0.97222222222222221</v>
      </c>
      <c r="E12" s="39">
        <v>16.2</v>
      </c>
      <c r="F12" s="39"/>
      <c r="G12" s="39"/>
      <c r="H12" s="39">
        <v>9</v>
      </c>
      <c r="I12" s="39"/>
      <c r="J12" s="39"/>
      <c r="K12" s="167"/>
      <c r="L12" s="33"/>
      <c r="M12" s="33" t="s">
        <v>60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34</v>
      </c>
      <c r="C13" s="37">
        <v>29</v>
      </c>
      <c r="D13" s="38">
        <f t="shared" ref="D13:D16" si="0">C13/B13</f>
        <v>0.8529411764705882</v>
      </c>
      <c r="E13" s="39">
        <v>15.3</v>
      </c>
      <c r="F13" s="39"/>
      <c r="G13" s="39"/>
      <c r="H13" s="39">
        <v>25</v>
      </c>
      <c r="I13" s="39"/>
      <c r="J13" s="39"/>
      <c r="K13" s="39" t="s">
        <v>60</v>
      </c>
      <c r="L13" s="33"/>
      <c r="M13" s="33" t="s">
        <v>60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303</v>
      </c>
      <c r="C14" s="37">
        <v>268</v>
      </c>
      <c r="D14" s="38">
        <f>C14/B14</f>
        <v>0.88448844884488453</v>
      </c>
      <c r="E14" s="39">
        <v>136.35</v>
      </c>
      <c r="F14" s="39"/>
      <c r="G14" s="39"/>
      <c r="H14" s="39">
        <v>136.35</v>
      </c>
      <c r="I14" s="39"/>
      <c r="J14" s="39"/>
      <c r="K14" s="39" t="s">
        <v>60</v>
      </c>
      <c r="L14" s="33"/>
      <c r="M14" s="33" t="s">
        <v>60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105</v>
      </c>
      <c r="C15" s="37">
        <v>69</v>
      </c>
      <c r="D15" s="38">
        <f>C15/B15</f>
        <v>0.65714285714285714</v>
      </c>
      <c r="E15" s="39">
        <v>47.25</v>
      </c>
      <c r="F15" s="39"/>
      <c r="G15" s="39"/>
      <c r="H15" s="39">
        <v>26.25</v>
      </c>
      <c r="I15" s="39"/>
      <c r="J15" s="39"/>
      <c r="K15" s="167"/>
      <c r="L15" s="33"/>
      <c r="M15" s="33" t="s">
        <v>60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322</v>
      </c>
      <c r="C16" s="37">
        <v>303</v>
      </c>
      <c r="D16" s="38">
        <f t="shared" si="0"/>
        <v>0.94099378881987583</v>
      </c>
      <c r="E16" s="39">
        <v>144.9</v>
      </c>
      <c r="F16" s="39">
        <v>144.9</v>
      </c>
      <c r="G16" s="39"/>
      <c r="H16" s="39">
        <v>80.5</v>
      </c>
      <c r="I16" s="39"/>
      <c r="J16" s="56"/>
      <c r="K16" s="170" t="s">
        <v>60</v>
      </c>
      <c r="L16" s="33"/>
      <c r="M16" s="33" t="s">
        <v>60</v>
      </c>
      <c r="N16" s="135"/>
      <c r="O16" s="33"/>
      <c r="P16" s="2"/>
    </row>
    <row r="17" spans="1:16" ht="19.2" customHeight="1" thickBot="1" x14ac:dyDescent="0.4">
      <c r="A17" s="41" t="s">
        <v>29</v>
      </c>
      <c r="B17" s="42">
        <f>SUM(B11:B16)</f>
        <v>1368</v>
      </c>
      <c r="C17" s="42">
        <f>SUM(C11:C16)</f>
        <v>1236</v>
      </c>
      <c r="D17" s="43">
        <f>C17/B17</f>
        <v>0.90350877192982459</v>
      </c>
      <c r="E17" s="44">
        <f>SUM(E11:E16)</f>
        <v>615.6</v>
      </c>
      <c r="F17" s="44">
        <f>SUM(F11:F16)</f>
        <v>400.5</v>
      </c>
      <c r="G17" s="44">
        <f>SUM(G11:G16)</f>
        <v>0</v>
      </c>
      <c r="H17" s="44">
        <f>SUM(H10:H16)</f>
        <v>419.1</v>
      </c>
      <c r="I17" s="44">
        <f>SUM(I11:I16)</f>
        <v>0</v>
      </c>
      <c r="J17" s="44">
        <f>SUM(J10:J16)</f>
        <v>150</v>
      </c>
      <c r="K17" s="44">
        <f>SUM(K10:K16)</f>
        <v>0</v>
      </c>
      <c r="L17" s="45"/>
      <c r="M17" s="45" t="s">
        <v>60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36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60</v>
      </c>
      <c r="L19" s="55"/>
      <c r="M19" s="187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35</v>
      </c>
      <c r="C20" s="58">
        <v>21</v>
      </c>
      <c r="D20" s="38">
        <f t="shared" ref="D20:D33" si="1">C20/B20</f>
        <v>0.6</v>
      </c>
      <c r="E20" s="39">
        <v>15.75</v>
      </c>
      <c r="F20" s="56"/>
      <c r="G20" s="56"/>
      <c r="H20" s="56"/>
      <c r="I20" s="39"/>
      <c r="J20" s="56"/>
      <c r="K20" s="170"/>
      <c r="L20" s="33"/>
      <c r="M20" s="33" t="s">
        <v>60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383</v>
      </c>
      <c r="C21" s="37">
        <v>268</v>
      </c>
      <c r="D21" s="38">
        <f>C21/B21</f>
        <v>0.69973890339425593</v>
      </c>
      <c r="E21" s="39">
        <v>172.35</v>
      </c>
      <c r="F21" s="39">
        <v>172.35</v>
      </c>
      <c r="G21" s="39"/>
      <c r="H21" s="39">
        <v>95.75</v>
      </c>
      <c r="I21" s="39">
        <v>100</v>
      </c>
      <c r="J21" s="39"/>
      <c r="K21" s="39" t="s">
        <v>60</v>
      </c>
      <c r="L21" s="33"/>
      <c r="M21" s="33" t="s">
        <v>60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72</v>
      </c>
      <c r="C22" s="37">
        <v>39</v>
      </c>
      <c r="D22" s="38">
        <f t="shared" si="1"/>
        <v>0.54166666666666663</v>
      </c>
      <c r="E22" s="39">
        <v>32.4</v>
      </c>
      <c r="F22" s="39">
        <v>32.4</v>
      </c>
      <c r="G22" s="39"/>
      <c r="H22" s="39">
        <v>18</v>
      </c>
      <c r="I22" s="39"/>
      <c r="J22" s="39">
        <v>100</v>
      </c>
      <c r="K22" s="167"/>
      <c r="L22" s="33"/>
      <c r="M22" s="33" t="s">
        <v>60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52</v>
      </c>
      <c r="C23" s="62">
        <v>33</v>
      </c>
      <c r="D23" s="38">
        <f>C23/B23</f>
        <v>0.63461538461538458</v>
      </c>
      <c r="E23" s="39">
        <v>23.4</v>
      </c>
      <c r="F23" s="39">
        <v>23.4</v>
      </c>
      <c r="G23" s="39"/>
      <c r="H23" s="39">
        <v>13</v>
      </c>
      <c r="I23" s="39"/>
      <c r="J23" s="39"/>
      <c r="K23" s="39" t="s">
        <v>60</v>
      </c>
      <c r="L23" s="33"/>
      <c r="M23" s="33" t="s">
        <v>60</v>
      </c>
      <c r="N23" s="33"/>
      <c r="O23" s="33"/>
    </row>
    <row r="24" spans="1:16" ht="20.100000000000001" customHeight="1" thickBot="1" x14ac:dyDescent="0.35">
      <c r="A24" s="36">
        <v>6364</v>
      </c>
      <c r="B24" s="37">
        <v>181</v>
      </c>
      <c r="C24" s="37">
        <v>137</v>
      </c>
      <c r="D24" s="38">
        <f t="shared" si="1"/>
        <v>0.75690607734806625</v>
      </c>
      <c r="E24" s="39">
        <v>81.45</v>
      </c>
      <c r="F24" s="39">
        <v>81.45</v>
      </c>
      <c r="G24" s="39"/>
      <c r="H24" s="39">
        <v>45.25</v>
      </c>
      <c r="I24" s="39"/>
      <c r="J24" s="39"/>
      <c r="K24" s="39" t="s">
        <v>60</v>
      </c>
      <c r="L24" s="33"/>
      <c r="M24" s="33" t="s">
        <v>60</v>
      </c>
      <c r="N24" s="33"/>
      <c r="O24" s="33"/>
    </row>
    <row r="25" spans="1:16" ht="20.100000000000001" customHeight="1" thickBot="1" x14ac:dyDescent="0.35">
      <c r="A25" s="36">
        <v>7167</v>
      </c>
      <c r="B25" s="37">
        <v>54</v>
      </c>
      <c r="C25" s="37">
        <v>39</v>
      </c>
      <c r="D25" s="38">
        <f>C25/B25</f>
        <v>0.72222222222222221</v>
      </c>
      <c r="E25" s="39">
        <v>24.3</v>
      </c>
      <c r="F25" s="39"/>
      <c r="G25" s="39"/>
      <c r="H25" s="39">
        <v>13.5</v>
      </c>
      <c r="I25" s="39"/>
      <c r="J25" s="39"/>
      <c r="K25" s="167"/>
      <c r="L25" s="33"/>
      <c r="M25" s="33" t="s">
        <v>60</v>
      </c>
      <c r="N25" s="33"/>
      <c r="O25" s="33"/>
    </row>
    <row r="26" spans="1:16" ht="20.100000000000001" customHeight="1" thickBot="1" x14ac:dyDescent="0.35">
      <c r="A26" s="36">
        <v>8046</v>
      </c>
      <c r="B26" s="37">
        <v>44</v>
      </c>
      <c r="C26" s="37">
        <v>31</v>
      </c>
      <c r="D26" s="38">
        <f t="shared" si="1"/>
        <v>0.70454545454545459</v>
      </c>
      <c r="E26" s="39">
        <v>19.8</v>
      </c>
      <c r="F26" s="39">
        <v>19.8</v>
      </c>
      <c r="G26" s="39"/>
      <c r="H26" s="39">
        <v>11</v>
      </c>
      <c r="I26" s="39"/>
      <c r="J26" s="39"/>
      <c r="K26" s="39" t="s">
        <v>60</v>
      </c>
      <c r="L26" s="33"/>
      <c r="M26" s="33" t="s">
        <v>60</v>
      </c>
      <c r="N26" s="40"/>
      <c r="O26" s="33"/>
    </row>
    <row r="27" spans="1:16" ht="20.100000000000001" customHeight="1" thickBot="1" x14ac:dyDescent="0.35">
      <c r="A27" s="36">
        <v>8529</v>
      </c>
      <c r="B27" s="37">
        <v>83</v>
      </c>
      <c r="C27" s="37">
        <v>61</v>
      </c>
      <c r="D27" s="38">
        <f t="shared" si="1"/>
        <v>0.73493975903614461</v>
      </c>
      <c r="E27" s="39">
        <v>37.35</v>
      </c>
      <c r="F27" s="39"/>
      <c r="G27" s="39"/>
      <c r="H27" s="39"/>
      <c r="I27" s="39"/>
      <c r="J27" s="39"/>
      <c r="K27" s="39" t="s">
        <v>60</v>
      </c>
      <c r="L27" s="33"/>
      <c r="M27" s="33" t="s">
        <v>60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25.2</v>
      </c>
      <c r="F28" s="39">
        <v>25.2</v>
      </c>
      <c r="G28" s="39"/>
      <c r="H28" s="39">
        <v>29</v>
      </c>
      <c r="I28" s="39"/>
      <c r="J28" s="39"/>
      <c r="K28" s="39" t="s">
        <v>60</v>
      </c>
      <c r="L28" s="40"/>
      <c r="M28" s="33" t="s">
        <v>60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160</v>
      </c>
      <c r="D29" s="38">
        <f t="shared" si="1"/>
        <v>0.82901554404145072</v>
      </c>
      <c r="E29" s="39">
        <v>86.85</v>
      </c>
      <c r="F29" s="39">
        <v>86.85</v>
      </c>
      <c r="G29" s="39"/>
      <c r="H29" s="39">
        <v>19.3</v>
      </c>
      <c r="I29" s="39"/>
      <c r="J29" s="39"/>
      <c r="K29" s="39" t="s">
        <v>60</v>
      </c>
      <c r="L29" s="33"/>
      <c r="M29" s="33" t="s">
        <v>60</v>
      </c>
      <c r="N29" s="33"/>
      <c r="O29" s="33"/>
    </row>
    <row r="30" spans="1:16" ht="20.100000000000001" customHeight="1" thickBot="1" x14ac:dyDescent="0.35">
      <c r="A30" s="36">
        <v>10387</v>
      </c>
      <c r="B30" s="37">
        <v>39</v>
      </c>
      <c r="C30" s="37">
        <v>14</v>
      </c>
      <c r="D30" s="38">
        <f t="shared" si="1"/>
        <v>0.35897435897435898</v>
      </c>
      <c r="E30" s="39">
        <v>17.55</v>
      </c>
      <c r="F30" s="39">
        <v>17.55</v>
      </c>
      <c r="G30" s="39"/>
      <c r="H30" s="39">
        <v>10</v>
      </c>
      <c r="I30" s="39">
        <v>50</v>
      </c>
      <c r="J30" s="39">
        <v>25</v>
      </c>
      <c r="K30" s="39" t="s">
        <v>60</v>
      </c>
      <c r="L30" s="33"/>
      <c r="M30" s="33" t="s">
        <v>60</v>
      </c>
      <c r="N30" s="33"/>
      <c r="O30" s="33"/>
    </row>
    <row r="31" spans="1:16" ht="20.100000000000001" customHeight="1" thickBot="1" x14ac:dyDescent="0.35">
      <c r="A31" s="36" t="s">
        <v>1</v>
      </c>
      <c r="B31" s="37">
        <v>33</v>
      </c>
      <c r="C31" s="37">
        <v>23</v>
      </c>
      <c r="D31" s="38">
        <f t="shared" si="1"/>
        <v>0.69696969696969702</v>
      </c>
      <c r="E31" s="39">
        <v>14.85</v>
      </c>
      <c r="F31" s="39"/>
      <c r="G31" s="39"/>
      <c r="H31" s="39"/>
      <c r="I31" s="39"/>
      <c r="J31" s="39"/>
      <c r="K31" s="39" t="s">
        <v>60</v>
      </c>
      <c r="L31" s="33"/>
      <c r="M31" s="33" t="s">
        <v>60</v>
      </c>
      <c r="N31" s="33"/>
      <c r="O31" s="33"/>
    </row>
    <row r="32" spans="1:16" ht="20.100000000000001" customHeight="1" thickBot="1" x14ac:dyDescent="0.35">
      <c r="A32" s="36" t="s">
        <v>2</v>
      </c>
      <c r="B32" s="37">
        <v>30</v>
      </c>
      <c r="C32" s="37">
        <v>30</v>
      </c>
      <c r="D32" s="38">
        <f t="shared" si="1"/>
        <v>1</v>
      </c>
      <c r="E32" s="39">
        <v>13.5</v>
      </c>
      <c r="F32" s="39">
        <v>13.5</v>
      </c>
      <c r="G32" s="39"/>
      <c r="H32" s="39">
        <v>7.5</v>
      </c>
      <c r="I32" s="39"/>
      <c r="J32" s="39">
        <v>100</v>
      </c>
      <c r="K32" s="39" t="s">
        <v>60</v>
      </c>
      <c r="L32" s="33"/>
      <c r="M32" s="59" t="s">
        <v>60</v>
      </c>
      <c r="N32" s="33"/>
      <c r="O32" s="33"/>
    </row>
    <row r="33" spans="1:15" ht="20.100000000000001" customHeight="1" thickBot="1" x14ac:dyDescent="0.4">
      <c r="A33" s="41" t="s">
        <v>36</v>
      </c>
      <c r="B33" s="42">
        <f>SUM(B20:B32)</f>
        <v>1255</v>
      </c>
      <c r="C33" s="42">
        <f>SUM(C20:C32)</f>
        <v>884</v>
      </c>
      <c r="D33" s="43">
        <f t="shared" si="1"/>
        <v>0.70438247011952193</v>
      </c>
      <c r="E33" s="44">
        <f>SUM(E20:E32)</f>
        <v>564.75</v>
      </c>
      <c r="F33" s="44">
        <f>SUM(F20:F32)</f>
        <v>472.50000000000006</v>
      </c>
      <c r="G33" s="44">
        <f>SUM(G19:G32)</f>
        <v>0</v>
      </c>
      <c r="H33" s="44">
        <f>SUM(H19:H32)</f>
        <v>262.3</v>
      </c>
      <c r="I33" s="44">
        <f>SUM(I19:I32)</f>
        <v>150</v>
      </c>
      <c r="J33" s="44">
        <f>SUM(J19:J32)</f>
        <v>225</v>
      </c>
      <c r="K33" s="44">
        <f>SUM(K19:K32)</f>
        <v>0</v>
      </c>
      <c r="L33" s="45"/>
      <c r="M33" s="45"/>
      <c r="N33" s="45"/>
      <c r="O33" s="45"/>
    </row>
    <row r="34" spans="1:15" ht="18" thickBot="1" x14ac:dyDescent="0.35">
      <c r="A34" s="16"/>
      <c r="B34" s="9"/>
      <c r="C34" s="9"/>
      <c r="D34" s="5"/>
      <c r="E34" s="8"/>
      <c r="F34" s="8"/>
      <c r="G34" s="8"/>
      <c r="H34" s="8"/>
      <c r="I34" s="8"/>
      <c r="J34" s="8"/>
      <c r="K34" s="8"/>
      <c r="L34" s="7"/>
      <c r="M34" s="7"/>
      <c r="N34" s="7"/>
      <c r="O34" s="7"/>
    </row>
    <row r="35" spans="1:15" ht="91.8" customHeight="1" thickBot="1" x14ac:dyDescent="0.35">
      <c r="A35" s="60"/>
      <c r="B35" s="172" t="s">
        <v>15</v>
      </c>
      <c r="C35" s="172"/>
      <c r="D35" s="172"/>
      <c r="E35" s="172" t="s">
        <v>55</v>
      </c>
      <c r="F35" s="173"/>
      <c r="G35" s="173"/>
      <c r="H35" s="20"/>
      <c r="I35" s="104" t="s">
        <v>54</v>
      </c>
      <c r="J35" s="103" t="s">
        <v>44</v>
      </c>
      <c r="K35" s="103" t="s">
        <v>59</v>
      </c>
      <c r="L35" s="174" t="s">
        <v>41</v>
      </c>
      <c r="M35" s="174"/>
      <c r="N35" s="174"/>
      <c r="O35" s="174"/>
    </row>
    <row r="36" spans="1:15" ht="46.2" customHeight="1" thickBot="1" x14ac:dyDescent="0.35">
      <c r="A36" s="23" t="s">
        <v>0</v>
      </c>
      <c r="B36" s="18" t="s">
        <v>58</v>
      </c>
      <c r="C36" s="110">
        <v>45547</v>
      </c>
      <c r="D36" s="19" t="s">
        <v>46</v>
      </c>
      <c r="E36" s="21" t="s">
        <v>16</v>
      </c>
      <c r="F36" s="21" t="s">
        <v>17</v>
      </c>
      <c r="G36" s="21" t="s">
        <v>18</v>
      </c>
      <c r="H36" s="21" t="s">
        <v>42</v>
      </c>
      <c r="I36" s="139" t="s">
        <v>45</v>
      </c>
      <c r="J36" s="21" t="s">
        <v>45</v>
      </c>
      <c r="K36" s="21"/>
      <c r="L36" s="22" t="s">
        <v>49</v>
      </c>
      <c r="M36" s="22" t="s">
        <v>48</v>
      </c>
      <c r="N36" s="22" t="s">
        <v>50</v>
      </c>
      <c r="O36" s="22" t="s">
        <v>52</v>
      </c>
    </row>
    <row r="37" spans="1:15" ht="19.8" hidden="1" customHeight="1" thickBot="1" x14ac:dyDescent="0.35">
      <c r="A37" s="61"/>
      <c r="B37" s="47"/>
      <c r="C37" s="47"/>
      <c r="D37" s="48"/>
      <c r="E37" s="49"/>
      <c r="F37" s="49"/>
      <c r="G37" s="49"/>
      <c r="H37" s="49"/>
      <c r="I37" s="49"/>
      <c r="J37" s="49"/>
      <c r="K37" s="49"/>
      <c r="L37" s="50"/>
      <c r="M37" s="50"/>
      <c r="N37" s="50"/>
      <c r="O37" s="50"/>
    </row>
    <row r="38" spans="1:15" ht="20.100000000000001" customHeight="1" thickBot="1" x14ac:dyDescent="0.35">
      <c r="A38" s="47" t="s">
        <v>40</v>
      </c>
      <c r="B38" s="47"/>
      <c r="C38" s="47"/>
      <c r="D38" s="48"/>
      <c r="E38" s="49"/>
      <c r="F38" s="49"/>
      <c r="G38" s="49"/>
      <c r="H38" s="49"/>
      <c r="I38" s="49"/>
      <c r="J38" s="39"/>
      <c r="K38" s="167"/>
      <c r="L38" s="50"/>
      <c r="M38" s="50"/>
      <c r="N38" s="50"/>
      <c r="O38" s="50"/>
    </row>
    <row r="39" spans="1:15" ht="20.100000000000001" customHeight="1" thickBot="1" x14ac:dyDescent="0.35">
      <c r="A39" s="36">
        <v>7059</v>
      </c>
      <c r="B39" s="37">
        <v>62</v>
      </c>
      <c r="C39" s="37">
        <v>36</v>
      </c>
      <c r="D39" s="38">
        <f t="shared" ref="D39:D44" si="2">C39/B39</f>
        <v>0.58064516129032262</v>
      </c>
      <c r="E39" s="39">
        <v>27.9</v>
      </c>
      <c r="F39" s="39">
        <v>27.9</v>
      </c>
      <c r="G39" s="39"/>
      <c r="H39" s="39">
        <v>15.5</v>
      </c>
      <c r="I39" s="39"/>
      <c r="J39" s="39"/>
      <c r="K39" s="39" t="s">
        <v>60</v>
      </c>
      <c r="L39" s="33"/>
      <c r="M39" s="33" t="s">
        <v>60</v>
      </c>
      <c r="N39" s="33"/>
      <c r="O39" s="33"/>
    </row>
    <row r="40" spans="1:15" ht="20.100000000000001" customHeight="1" thickBot="1" x14ac:dyDescent="0.35">
      <c r="A40" s="36">
        <v>7166</v>
      </c>
      <c r="B40" s="37">
        <v>36</v>
      </c>
      <c r="C40" s="37">
        <v>28</v>
      </c>
      <c r="D40" s="38">
        <f>C40/B40</f>
        <v>0.77777777777777779</v>
      </c>
      <c r="E40" s="39">
        <v>16.2</v>
      </c>
      <c r="F40" s="39">
        <v>16.25</v>
      </c>
      <c r="G40" s="39"/>
      <c r="H40" s="39">
        <v>9</v>
      </c>
      <c r="I40" s="39"/>
      <c r="J40" s="39" t="s">
        <v>60</v>
      </c>
      <c r="K40" s="167"/>
      <c r="L40" s="33"/>
      <c r="M40" s="33" t="s">
        <v>60</v>
      </c>
      <c r="N40" s="40"/>
      <c r="O40" s="33"/>
    </row>
    <row r="41" spans="1:15" ht="20.100000000000001" customHeight="1" thickBot="1" x14ac:dyDescent="0.35">
      <c r="A41" s="36">
        <v>8163</v>
      </c>
      <c r="B41" s="37">
        <v>53</v>
      </c>
      <c r="C41" s="37">
        <v>42</v>
      </c>
      <c r="D41" s="38">
        <f>C41/B41</f>
        <v>0.79245283018867929</v>
      </c>
      <c r="E41" s="39">
        <v>23.85</v>
      </c>
      <c r="F41" s="39">
        <v>23.85</v>
      </c>
      <c r="G41" s="39"/>
      <c r="H41" s="39">
        <v>13.25</v>
      </c>
      <c r="I41" s="39"/>
      <c r="J41" s="39"/>
      <c r="K41" s="39" t="s">
        <v>60</v>
      </c>
      <c r="L41" s="33"/>
      <c r="M41" s="33" t="s">
        <v>60</v>
      </c>
      <c r="N41" s="33"/>
      <c r="O41" s="33"/>
    </row>
    <row r="42" spans="1:15" ht="20.100000000000001" customHeight="1" thickBot="1" x14ac:dyDescent="0.35">
      <c r="A42" s="36">
        <v>8759</v>
      </c>
      <c r="B42" s="37">
        <v>37</v>
      </c>
      <c r="C42" s="37">
        <v>13</v>
      </c>
      <c r="D42" s="38">
        <f t="shared" si="2"/>
        <v>0.35135135135135137</v>
      </c>
      <c r="E42" s="39">
        <v>16.649999999999999</v>
      </c>
      <c r="F42" s="39"/>
      <c r="G42" s="39"/>
      <c r="H42" s="39"/>
      <c r="I42" s="39"/>
      <c r="J42" s="39"/>
      <c r="K42" s="167"/>
      <c r="L42" s="33"/>
      <c r="M42" s="33" t="s">
        <v>60</v>
      </c>
      <c r="N42" s="40"/>
      <c r="O42" s="40"/>
    </row>
    <row r="43" spans="1:15" ht="20.100000000000001" customHeight="1" thickBot="1" x14ac:dyDescent="0.35">
      <c r="A43" s="57">
        <v>9855</v>
      </c>
      <c r="B43" s="62">
        <v>33</v>
      </c>
      <c r="C43" s="62">
        <v>26</v>
      </c>
      <c r="D43" s="38">
        <f t="shared" si="2"/>
        <v>0.78787878787878785</v>
      </c>
      <c r="E43" s="39">
        <v>14.85</v>
      </c>
      <c r="F43" s="39"/>
      <c r="G43" s="39"/>
      <c r="H43" s="39"/>
      <c r="I43" s="39"/>
      <c r="J43" s="39"/>
      <c r="K43" s="167"/>
      <c r="L43" s="33"/>
      <c r="M43" s="33" t="s">
        <v>60</v>
      </c>
      <c r="N43" s="33"/>
      <c r="O43" s="33"/>
    </row>
    <row r="44" spans="1:15" ht="19.8" customHeight="1" thickBot="1" x14ac:dyDescent="0.35">
      <c r="A44" s="36">
        <v>9954</v>
      </c>
      <c r="B44" s="37">
        <v>112</v>
      </c>
      <c r="C44" s="37">
        <v>108</v>
      </c>
      <c r="D44" s="38">
        <f t="shared" si="2"/>
        <v>0.9642857142857143</v>
      </c>
      <c r="E44" s="39">
        <v>50.4</v>
      </c>
      <c r="F44" s="39">
        <v>51.75</v>
      </c>
      <c r="G44" s="39"/>
      <c r="H44" s="39">
        <v>28.75</v>
      </c>
      <c r="I44" s="39"/>
      <c r="J44" s="39"/>
      <c r="K44" s="39" t="s">
        <v>60</v>
      </c>
      <c r="L44" s="33"/>
      <c r="M44" s="33" t="s">
        <v>60</v>
      </c>
      <c r="N44" s="33"/>
      <c r="O44" s="33"/>
    </row>
    <row r="45" spans="1:15" ht="20.100000000000001" customHeight="1" thickBot="1" x14ac:dyDescent="0.4">
      <c r="A45" s="41" t="s">
        <v>30</v>
      </c>
      <c r="B45" s="42">
        <f>SUM(B39:B44)</f>
        <v>333</v>
      </c>
      <c r="C45" s="42">
        <f>SUM(C39:C44)</f>
        <v>253</v>
      </c>
      <c r="D45" s="43">
        <f>C45/B45</f>
        <v>0.75975975975975973</v>
      </c>
      <c r="E45" s="44">
        <f>SUM(E39:E44)</f>
        <v>149.85</v>
      </c>
      <c r="F45" s="44">
        <f>SUM(F39:F44)</f>
        <v>119.75</v>
      </c>
      <c r="G45" s="44">
        <f>SUM(G39:G44)</f>
        <v>0</v>
      </c>
      <c r="H45" s="44">
        <f>SUM(H39:H44)</f>
        <v>66.5</v>
      </c>
      <c r="I45" s="44">
        <f>SUM(I39:I44)</f>
        <v>0</v>
      </c>
      <c r="J45" s="44">
        <f>SUM(J38:J44)</f>
        <v>0</v>
      </c>
      <c r="K45" s="44">
        <f>SUM(K38:K44)</f>
        <v>0</v>
      </c>
      <c r="L45" s="45"/>
      <c r="M45" s="45" t="s">
        <v>60</v>
      </c>
      <c r="N45" s="45"/>
      <c r="O45" s="45"/>
    </row>
    <row r="46" spans="1:15" ht="1.2" customHeight="1" thickBot="1" x14ac:dyDescent="0.35">
      <c r="A46" s="46"/>
      <c r="B46" s="47"/>
      <c r="C46" s="47"/>
      <c r="D46" s="48"/>
      <c r="E46" s="49"/>
      <c r="F46" s="49"/>
      <c r="G46" s="49"/>
      <c r="H46" s="49"/>
      <c r="I46" s="49"/>
      <c r="J46" s="49"/>
      <c r="K46" s="49"/>
      <c r="L46" s="50"/>
      <c r="M46" s="50"/>
      <c r="N46" s="50"/>
      <c r="O46" s="50"/>
    </row>
    <row r="47" spans="1:15" ht="20.100000000000001" customHeight="1" thickBot="1" x14ac:dyDescent="0.35">
      <c r="A47" s="47" t="s">
        <v>26</v>
      </c>
      <c r="B47" s="47"/>
      <c r="C47" s="47"/>
      <c r="D47" s="48"/>
      <c r="E47" s="49"/>
      <c r="F47" s="49"/>
      <c r="G47" s="49"/>
      <c r="H47" s="49"/>
      <c r="I47" s="39"/>
      <c r="J47" s="39">
        <v>25</v>
      </c>
      <c r="K47" s="39" t="s">
        <v>60</v>
      </c>
      <c r="L47" s="50"/>
      <c r="M47" s="50"/>
      <c r="N47" s="50"/>
      <c r="O47" s="50"/>
    </row>
    <row r="48" spans="1:15" ht="20.100000000000001" customHeight="1" thickBot="1" x14ac:dyDescent="0.35">
      <c r="A48" s="36" t="s">
        <v>3</v>
      </c>
      <c r="B48" s="37">
        <v>75</v>
      </c>
      <c r="C48" s="37">
        <v>43</v>
      </c>
      <c r="D48" s="38">
        <f>C48/B48</f>
        <v>0.57333333333333336</v>
      </c>
      <c r="E48" s="39">
        <v>33.75</v>
      </c>
      <c r="F48" s="39">
        <v>33.75</v>
      </c>
      <c r="G48" s="39"/>
      <c r="H48" s="39">
        <v>18.75</v>
      </c>
      <c r="I48" s="39">
        <v>200</v>
      </c>
      <c r="J48" s="39">
        <v>25</v>
      </c>
      <c r="K48" s="167"/>
      <c r="L48" s="33"/>
      <c r="M48" s="33" t="s">
        <v>60</v>
      </c>
      <c r="N48" s="33"/>
      <c r="O48" s="33"/>
    </row>
    <row r="49" spans="1:15" ht="20.100000000000001" customHeight="1" thickBot="1" x14ac:dyDescent="0.35">
      <c r="A49" s="36">
        <v>7854</v>
      </c>
      <c r="B49" s="37">
        <v>26</v>
      </c>
      <c r="C49" s="37">
        <v>18</v>
      </c>
      <c r="D49" s="38">
        <f>C49/B49</f>
        <v>0.69230769230769229</v>
      </c>
      <c r="E49" s="39">
        <v>11.7</v>
      </c>
      <c r="F49" s="39"/>
      <c r="G49" s="39"/>
      <c r="H49" s="39"/>
      <c r="I49" s="39"/>
      <c r="J49" s="39"/>
      <c r="K49" s="167"/>
      <c r="L49" s="33"/>
      <c r="M49" s="33" t="s">
        <v>60</v>
      </c>
      <c r="N49" s="40"/>
      <c r="O49" s="40"/>
    </row>
    <row r="50" spans="1:15" ht="20.100000000000001" customHeight="1" thickBot="1" x14ac:dyDescent="0.35">
      <c r="A50" s="36">
        <v>8243</v>
      </c>
      <c r="B50" s="37">
        <v>31</v>
      </c>
      <c r="C50" s="37">
        <v>12</v>
      </c>
      <c r="D50" s="38">
        <f>C50/B50</f>
        <v>0.38709677419354838</v>
      </c>
      <c r="E50" s="39">
        <v>13.95</v>
      </c>
      <c r="F50" s="39">
        <v>14.4</v>
      </c>
      <c r="G50" s="39"/>
      <c r="H50" s="39">
        <v>8</v>
      </c>
      <c r="I50" s="39"/>
      <c r="J50" s="39">
        <v>25</v>
      </c>
      <c r="K50" s="39" t="s">
        <v>60</v>
      </c>
      <c r="L50" s="40"/>
      <c r="M50" s="33" t="s">
        <v>60</v>
      </c>
      <c r="N50" s="40"/>
      <c r="O50" s="33"/>
    </row>
    <row r="51" spans="1:15" ht="20.100000000000001" customHeight="1" thickBot="1" x14ac:dyDescent="0.4">
      <c r="A51" s="41" t="s">
        <v>31</v>
      </c>
      <c r="B51" s="42">
        <f>SUM(B48:B50)</f>
        <v>132</v>
      </c>
      <c r="C51" s="42">
        <f>SUM(C48:C50)</f>
        <v>73</v>
      </c>
      <c r="D51" s="43">
        <f>C51/B51</f>
        <v>0.55303030303030298</v>
      </c>
      <c r="E51" s="44">
        <f>SUM(E48:E50)</f>
        <v>59.400000000000006</v>
      </c>
      <c r="F51" s="44">
        <f>SUM(F48:F50)</f>
        <v>48.15</v>
      </c>
      <c r="G51" s="44">
        <f>SUM(G48:G50)</f>
        <v>0</v>
      </c>
      <c r="H51" s="44">
        <f>SUM(H48:H50)</f>
        <v>26.75</v>
      </c>
      <c r="I51" s="44">
        <f>SUM(I47:I50)</f>
        <v>200</v>
      </c>
      <c r="J51" s="44">
        <f>SUM(J47:J50)</f>
        <v>75</v>
      </c>
      <c r="K51" s="44">
        <f>SUM(K47:K50)</f>
        <v>0</v>
      </c>
      <c r="L51" s="45"/>
      <c r="M51" s="45" t="s">
        <v>60</v>
      </c>
      <c r="N51" s="45"/>
      <c r="O51" s="45"/>
    </row>
    <row r="52" spans="1:15" ht="1.2" customHeight="1" thickBot="1" x14ac:dyDescent="0.35">
      <c r="A52" s="46"/>
      <c r="B52" s="47"/>
      <c r="C52" s="47"/>
      <c r="D52" s="48"/>
      <c r="E52" s="49"/>
      <c r="F52" s="49"/>
      <c r="G52" s="49"/>
      <c r="H52" s="49"/>
      <c r="I52" s="49"/>
      <c r="J52" s="49"/>
      <c r="K52" s="49"/>
      <c r="L52" s="50"/>
      <c r="M52" s="50"/>
      <c r="N52" s="50"/>
      <c r="O52" s="50"/>
    </row>
    <row r="53" spans="1:15" ht="20.100000000000001" customHeight="1" thickBot="1" x14ac:dyDescent="0.35">
      <c r="A53" s="47" t="s">
        <v>32</v>
      </c>
      <c r="B53" s="47"/>
      <c r="C53" s="47"/>
      <c r="D53" s="48"/>
      <c r="E53" s="49"/>
      <c r="F53" s="49"/>
      <c r="G53" s="49"/>
      <c r="H53" s="49"/>
      <c r="I53" s="49"/>
      <c r="J53" s="39">
        <v>25</v>
      </c>
      <c r="K53" s="39" t="s">
        <v>60</v>
      </c>
      <c r="L53" s="50"/>
      <c r="M53" s="50"/>
      <c r="N53" s="50"/>
      <c r="O53" s="50"/>
    </row>
    <row r="54" spans="1:15" ht="20.100000000000001" customHeight="1" thickBot="1" x14ac:dyDescent="0.35">
      <c r="A54" s="47">
        <v>776</v>
      </c>
      <c r="B54" s="63">
        <v>21</v>
      </c>
      <c r="C54" s="63">
        <v>5</v>
      </c>
      <c r="D54" s="38">
        <f t="shared" ref="D54:D58" si="3">C54/B54</f>
        <v>0.23809523809523808</v>
      </c>
      <c r="E54" s="39">
        <v>9.4499999999999993</v>
      </c>
      <c r="F54" s="39"/>
      <c r="G54" s="49"/>
      <c r="H54" s="39">
        <v>10</v>
      </c>
      <c r="I54" s="39"/>
      <c r="J54" s="39" t="s">
        <v>60</v>
      </c>
      <c r="K54" s="168"/>
      <c r="L54" s="64"/>
      <c r="M54" s="64" t="s">
        <v>60</v>
      </c>
      <c r="N54" s="50"/>
      <c r="O54" s="65"/>
    </row>
    <row r="55" spans="1:15" ht="20.100000000000001" customHeight="1" thickBot="1" x14ac:dyDescent="0.35">
      <c r="A55" s="36" t="s">
        <v>4</v>
      </c>
      <c r="B55" s="37">
        <v>56</v>
      </c>
      <c r="C55" s="37">
        <v>29</v>
      </c>
      <c r="D55" s="38">
        <f t="shared" si="3"/>
        <v>0.5178571428571429</v>
      </c>
      <c r="E55" s="39">
        <v>25.2</v>
      </c>
      <c r="F55" s="39">
        <v>25.2</v>
      </c>
      <c r="G55" s="39"/>
      <c r="H55" s="39">
        <v>14</v>
      </c>
      <c r="I55" s="39"/>
      <c r="J55" s="39">
        <v>20</v>
      </c>
      <c r="K55" s="167"/>
      <c r="L55" s="33"/>
      <c r="M55" s="33" t="s">
        <v>60</v>
      </c>
      <c r="N55" s="33"/>
      <c r="O55" s="33"/>
    </row>
    <row r="56" spans="1:15" ht="20.100000000000001" customHeight="1" thickBot="1" x14ac:dyDescent="0.35">
      <c r="A56" s="36">
        <v>1264</v>
      </c>
      <c r="B56" s="37">
        <v>95</v>
      </c>
      <c r="C56" s="37">
        <v>72</v>
      </c>
      <c r="D56" s="38">
        <f t="shared" si="3"/>
        <v>0.75789473684210529</v>
      </c>
      <c r="E56" s="39">
        <v>42.75</v>
      </c>
      <c r="F56" s="39">
        <v>42.75</v>
      </c>
      <c r="G56" s="39"/>
      <c r="H56" s="39">
        <v>23.75</v>
      </c>
      <c r="I56" s="39"/>
      <c r="J56" s="39"/>
      <c r="K56" s="39" t="s">
        <v>60</v>
      </c>
      <c r="L56" s="33"/>
      <c r="M56" s="40" t="s">
        <v>60</v>
      </c>
      <c r="N56" s="40"/>
      <c r="O56" s="65"/>
    </row>
    <row r="57" spans="1:15" ht="20.100000000000001" customHeight="1" thickBot="1" x14ac:dyDescent="0.35">
      <c r="A57" s="57" t="s">
        <v>5</v>
      </c>
      <c r="B57" s="37">
        <v>33</v>
      </c>
      <c r="C57" s="37">
        <v>31</v>
      </c>
      <c r="D57" s="38">
        <f t="shared" si="3"/>
        <v>0.93939393939393945</v>
      </c>
      <c r="E57" s="39">
        <v>14.85</v>
      </c>
      <c r="F57" s="39">
        <v>14.85</v>
      </c>
      <c r="G57" s="39"/>
      <c r="H57" s="39">
        <v>8.25</v>
      </c>
      <c r="I57" s="39"/>
      <c r="J57" s="39"/>
      <c r="K57" s="39" t="s">
        <v>60</v>
      </c>
      <c r="L57" s="33"/>
      <c r="M57" s="33" t="s">
        <v>60</v>
      </c>
      <c r="N57" s="33"/>
      <c r="O57" s="33"/>
    </row>
    <row r="58" spans="1:15" ht="20.100000000000001" customHeight="1" thickBot="1" x14ac:dyDescent="0.4">
      <c r="A58" s="41" t="s">
        <v>32</v>
      </c>
      <c r="B58" s="42">
        <f>SUM(B54:B57)</f>
        <v>205</v>
      </c>
      <c r="C58" s="42">
        <f>SUM(C54:C57)</f>
        <v>137</v>
      </c>
      <c r="D58" s="43">
        <f t="shared" si="3"/>
        <v>0.66829268292682931</v>
      </c>
      <c r="E58" s="66">
        <f>SUM(E54:E57)</f>
        <v>92.25</v>
      </c>
      <c r="F58" s="66">
        <f>SUM(F54:F57)</f>
        <v>82.8</v>
      </c>
      <c r="G58" s="66">
        <f>SUM(G54:G57)</f>
        <v>0</v>
      </c>
      <c r="H58" s="66">
        <f>SUM(H54:H57)</f>
        <v>56</v>
      </c>
      <c r="I58" s="140">
        <f>SUM(I54:I57)</f>
        <v>0</v>
      </c>
      <c r="J58" s="66">
        <f>SUM(J53:J57)</f>
        <v>45</v>
      </c>
      <c r="K58" s="66">
        <f>SUM(K53:K57)</f>
        <v>0</v>
      </c>
      <c r="L58" s="45"/>
      <c r="M58" s="45" t="s">
        <v>60</v>
      </c>
      <c r="N58" s="45"/>
      <c r="O58" s="45"/>
    </row>
    <row r="59" spans="1:15" ht="15" hidden="1" customHeight="1" thickBot="1" x14ac:dyDescent="0.35">
      <c r="A59" s="175"/>
      <c r="B59" s="175"/>
      <c r="C59" s="175"/>
      <c r="D59" s="175"/>
      <c r="E59" s="175"/>
      <c r="F59" s="175"/>
      <c r="G59" s="175"/>
      <c r="H59" s="34"/>
      <c r="I59" s="141"/>
      <c r="J59" s="34"/>
      <c r="K59" s="34"/>
      <c r="L59" s="33"/>
      <c r="M59" s="33"/>
      <c r="N59" s="33"/>
      <c r="O59" s="33"/>
    </row>
    <row r="60" spans="1:15" ht="20.100000000000001" customHeight="1" thickBot="1" x14ac:dyDescent="0.35">
      <c r="A60" s="46" t="s">
        <v>33</v>
      </c>
      <c r="B60" s="30"/>
      <c r="C60" s="30"/>
      <c r="D60" s="31"/>
      <c r="E60" s="34"/>
      <c r="F60" s="34"/>
      <c r="G60" s="34"/>
      <c r="H60" s="34"/>
      <c r="I60" s="141"/>
      <c r="J60" s="34">
        <v>500</v>
      </c>
      <c r="K60" s="34" t="s">
        <v>60</v>
      </c>
      <c r="L60" s="33"/>
      <c r="M60" s="33"/>
      <c r="N60" s="33"/>
      <c r="O60" s="33"/>
    </row>
    <row r="61" spans="1:15" ht="20.100000000000001" customHeight="1" thickBot="1" x14ac:dyDescent="0.35">
      <c r="A61" s="36" t="s">
        <v>6</v>
      </c>
      <c r="B61" s="37">
        <v>107</v>
      </c>
      <c r="C61" s="37">
        <v>67</v>
      </c>
      <c r="D61" s="38">
        <f t="shared" ref="D61:D67" si="4">C61/B61</f>
        <v>0.62616822429906538</v>
      </c>
      <c r="E61" s="39">
        <v>48.15</v>
      </c>
      <c r="F61" s="39">
        <v>48.15</v>
      </c>
      <c r="G61" s="39"/>
      <c r="H61" s="39">
        <v>53.5</v>
      </c>
      <c r="I61" s="39"/>
      <c r="J61" s="39"/>
      <c r="K61" s="39" t="s">
        <v>60</v>
      </c>
      <c r="L61" s="33"/>
      <c r="M61" s="33" t="s">
        <v>60</v>
      </c>
      <c r="N61" s="33"/>
      <c r="O61" s="33"/>
    </row>
    <row r="62" spans="1:15" ht="20.100000000000001" customHeight="1" thickBot="1" x14ac:dyDescent="0.35">
      <c r="A62" s="36" t="s">
        <v>7</v>
      </c>
      <c r="B62" s="37">
        <v>541</v>
      </c>
      <c r="C62" s="37">
        <v>361</v>
      </c>
      <c r="D62" s="38">
        <f t="shared" si="4"/>
        <v>0.66728280961182995</v>
      </c>
      <c r="E62" s="39">
        <v>243.45</v>
      </c>
      <c r="F62" s="39"/>
      <c r="G62" s="39"/>
      <c r="H62" s="39"/>
      <c r="I62" s="39"/>
      <c r="J62" s="39"/>
      <c r="K62" s="167"/>
      <c r="L62" s="33"/>
      <c r="M62" s="33" t="s">
        <v>60</v>
      </c>
      <c r="N62" s="33"/>
      <c r="O62" s="33"/>
    </row>
    <row r="63" spans="1:15" ht="20.100000000000001" customHeight="1" thickBot="1" x14ac:dyDescent="0.35">
      <c r="A63" s="36">
        <v>8613</v>
      </c>
      <c r="B63" s="37">
        <v>103</v>
      </c>
      <c r="C63" s="37">
        <v>50</v>
      </c>
      <c r="D63" s="38">
        <f t="shared" si="4"/>
        <v>0.4854368932038835</v>
      </c>
      <c r="E63" s="39">
        <v>46.35</v>
      </c>
      <c r="F63" s="39"/>
      <c r="G63" s="39"/>
      <c r="H63" s="39"/>
      <c r="I63" s="39"/>
      <c r="J63" s="39"/>
      <c r="K63" s="39" t="s">
        <v>60</v>
      </c>
      <c r="L63" s="128"/>
      <c r="M63" s="33" t="s">
        <v>60</v>
      </c>
      <c r="N63" s="33"/>
      <c r="O63" s="33"/>
    </row>
    <row r="64" spans="1:15" ht="20.100000000000001" customHeight="1" thickBot="1" x14ac:dyDescent="0.35">
      <c r="A64" s="57">
        <v>9292</v>
      </c>
      <c r="B64" s="62">
        <v>13</v>
      </c>
      <c r="C64" s="62">
        <v>2</v>
      </c>
      <c r="D64" s="38">
        <f t="shared" si="4"/>
        <v>0.15384615384615385</v>
      </c>
      <c r="E64" s="39">
        <v>5.85</v>
      </c>
      <c r="F64" s="39"/>
      <c r="G64" s="39"/>
      <c r="H64" s="39">
        <v>3.5</v>
      </c>
      <c r="I64" s="39"/>
      <c r="J64" s="39"/>
      <c r="K64" s="167"/>
      <c r="L64" s="129"/>
      <c r="M64" s="33" t="s">
        <v>60</v>
      </c>
      <c r="N64" s="33"/>
      <c r="O64" s="33"/>
    </row>
    <row r="65" spans="1:20" ht="20.100000000000001" customHeight="1" thickBot="1" x14ac:dyDescent="0.35">
      <c r="A65" s="36" t="s">
        <v>8</v>
      </c>
      <c r="B65" s="37">
        <v>38</v>
      </c>
      <c r="C65" s="37">
        <v>27</v>
      </c>
      <c r="D65" s="38">
        <f t="shared" si="4"/>
        <v>0.71052631578947367</v>
      </c>
      <c r="E65" s="39">
        <v>17.100000000000001</v>
      </c>
      <c r="F65" s="39"/>
      <c r="G65" s="39"/>
      <c r="H65" s="39">
        <v>10</v>
      </c>
      <c r="I65" s="39"/>
      <c r="J65" s="39"/>
      <c r="K65" s="39" t="s">
        <v>60</v>
      </c>
      <c r="L65" s="33"/>
      <c r="M65" s="33" t="s">
        <v>60</v>
      </c>
      <c r="N65" s="33"/>
      <c r="O65" s="33"/>
    </row>
    <row r="66" spans="1:20" ht="20.100000000000001" customHeight="1" thickBot="1" x14ac:dyDescent="0.35">
      <c r="A66" s="36">
        <v>9760</v>
      </c>
      <c r="B66" s="37">
        <v>385</v>
      </c>
      <c r="C66" s="37">
        <v>279</v>
      </c>
      <c r="D66" s="38">
        <f t="shared" si="4"/>
        <v>0.72467532467532469</v>
      </c>
      <c r="E66" s="39">
        <v>173.25</v>
      </c>
      <c r="F66" s="39">
        <v>173.25</v>
      </c>
      <c r="G66" s="39"/>
      <c r="H66" s="39">
        <v>96.25</v>
      </c>
      <c r="I66" s="39"/>
      <c r="J66" s="39"/>
      <c r="K66" s="39" t="s">
        <v>60</v>
      </c>
      <c r="L66" s="33"/>
      <c r="M66" s="33" t="s">
        <v>60</v>
      </c>
      <c r="N66" s="33"/>
      <c r="O66" s="33"/>
    </row>
    <row r="67" spans="1:20" ht="18" customHeight="1" thickBot="1" x14ac:dyDescent="0.4">
      <c r="A67" s="41" t="s">
        <v>33</v>
      </c>
      <c r="B67" s="42">
        <f>SUM(B61:B66)</f>
        <v>1187</v>
      </c>
      <c r="C67" s="42">
        <f>SUM(C61:C66)</f>
        <v>786</v>
      </c>
      <c r="D67" s="43">
        <f t="shared" si="4"/>
        <v>0.66217354675652906</v>
      </c>
      <c r="E67" s="44">
        <f>SUM(E61:E66)</f>
        <v>534.15000000000009</v>
      </c>
      <c r="F67" s="44">
        <f>SUM(F61:F66)</f>
        <v>221.4</v>
      </c>
      <c r="G67" s="44">
        <f>SUM(G61:G66)</f>
        <v>0</v>
      </c>
      <c r="H67" s="44">
        <f>SUM(H61:H66)</f>
        <v>163.25</v>
      </c>
      <c r="I67" s="44">
        <f>SUM(I61:I66)</f>
        <v>0</v>
      </c>
      <c r="J67" s="44">
        <f>SUM(J60:J66)</f>
        <v>500</v>
      </c>
      <c r="K67" s="44">
        <f>SUM(K60:K66)</f>
        <v>0</v>
      </c>
      <c r="L67" s="45"/>
      <c r="M67" s="45" t="s">
        <v>60</v>
      </c>
      <c r="N67" s="45"/>
      <c r="O67" s="45"/>
    </row>
    <row r="68" spans="1:20" ht="7.8" customHeight="1" thickBot="1" x14ac:dyDescent="0.35">
      <c r="A68" s="46"/>
      <c r="B68" s="67"/>
      <c r="C68" s="47"/>
      <c r="D68" s="48"/>
      <c r="E68" s="49"/>
      <c r="F68" s="49"/>
      <c r="G68" s="49"/>
      <c r="H68" s="49"/>
      <c r="I68" s="49"/>
      <c r="J68" s="49"/>
      <c r="K68" s="49"/>
      <c r="L68" s="50"/>
      <c r="M68" s="50"/>
      <c r="N68" s="50"/>
      <c r="O68" s="50"/>
    </row>
    <row r="69" spans="1:20" ht="18.600000000000001" customHeight="1" thickBot="1" x14ac:dyDescent="0.35">
      <c r="A69" s="46" t="s">
        <v>34</v>
      </c>
      <c r="B69" s="47"/>
      <c r="C69" s="47"/>
      <c r="D69" s="48"/>
      <c r="E69" s="49"/>
      <c r="F69" s="49"/>
      <c r="G69" s="49"/>
      <c r="H69" s="49"/>
      <c r="I69" s="49"/>
      <c r="J69" s="49"/>
      <c r="K69" s="168"/>
      <c r="L69" s="50"/>
      <c r="M69" s="50"/>
      <c r="N69" s="50"/>
      <c r="O69" s="50"/>
    </row>
    <row r="70" spans="1:20" ht="20.100000000000001" customHeight="1" thickBot="1" x14ac:dyDescent="0.35">
      <c r="A70" s="36">
        <v>3103</v>
      </c>
      <c r="B70" s="37">
        <v>228</v>
      </c>
      <c r="C70" s="37">
        <v>158</v>
      </c>
      <c r="D70" s="68">
        <f>C70/B70</f>
        <v>0.69298245614035092</v>
      </c>
      <c r="E70" s="39">
        <v>102.6</v>
      </c>
      <c r="F70" s="39">
        <v>102.6</v>
      </c>
      <c r="G70" s="39"/>
      <c r="H70" s="39">
        <v>57</v>
      </c>
      <c r="I70" s="39"/>
      <c r="J70" s="39"/>
      <c r="K70" s="39" t="s">
        <v>60</v>
      </c>
      <c r="L70" s="33"/>
      <c r="M70" s="33" t="s">
        <v>60</v>
      </c>
      <c r="N70" s="33"/>
      <c r="O70" s="33"/>
    </row>
    <row r="71" spans="1:20" ht="20.100000000000001" customHeight="1" thickBot="1" x14ac:dyDescent="0.35">
      <c r="A71" s="36">
        <v>7589</v>
      </c>
      <c r="B71" s="37">
        <v>105</v>
      </c>
      <c r="C71" s="37">
        <v>89</v>
      </c>
      <c r="D71" s="68">
        <f>C71/B71</f>
        <v>0.84761904761904761</v>
      </c>
      <c r="E71" s="39">
        <v>47.25</v>
      </c>
      <c r="F71" s="39">
        <v>47.25</v>
      </c>
      <c r="G71" s="39"/>
      <c r="H71" s="39">
        <v>26.25</v>
      </c>
      <c r="I71" s="39">
        <v>300</v>
      </c>
      <c r="J71" s="39"/>
      <c r="K71" s="169"/>
      <c r="L71" s="33"/>
      <c r="M71" s="33" t="s">
        <v>60</v>
      </c>
      <c r="N71" s="33"/>
      <c r="O71" s="33"/>
    </row>
    <row r="72" spans="1:20" ht="20.100000000000001" customHeight="1" thickBot="1" x14ac:dyDescent="0.35">
      <c r="A72" s="36">
        <v>12202</v>
      </c>
      <c r="B72" s="37">
        <v>48</v>
      </c>
      <c r="C72" s="37">
        <v>45</v>
      </c>
      <c r="D72" s="68">
        <f>C72/B72</f>
        <v>0.9375</v>
      </c>
      <c r="E72" s="39">
        <v>21.6</v>
      </c>
      <c r="F72" s="39"/>
      <c r="G72" s="39"/>
      <c r="H72" s="39"/>
      <c r="I72" s="39"/>
      <c r="J72" s="121"/>
      <c r="K72" s="39" t="s">
        <v>60</v>
      </c>
      <c r="L72" s="123"/>
      <c r="M72" s="123" t="s">
        <v>60</v>
      </c>
      <c r="N72" s="123"/>
      <c r="O72" s="123"/>
      <c r="P72" s="119"/>
      <c r="Q72" s="120"/>
      <c r="R72" s="120"/>
      <c r="S72" s="120"/>
      <c r="T72" s="120"/>
    </row>
    <row r="73" spans="1:20" ht="20.100000000000001" customHeight="1" thickBot="1" x14ac:dyDescent="0.4">
      <c r="A73" s="41" t="s">
        <v>34</v>
      </c>
      <c r="B73" s="42">
        <f>SUM(B70:B72)</f>
        <v>381</v>
      </c>
      <c r="C73" s="42">
        <f>SUM(C70:C72)</f>
        <v>292</v>
      </c>
      <c r="D73" s="43">
        <f>C73/B73</f>
        <v>0.76640419947506566</v>
      </c>
      <c r="E73" s="44">
        <f>SUM(E70:E72)</f>
        <v>171.45</v>
      </c>
      <c r="F73" s="44">
        <f>SUM(F70:F72)</f>
        <v>149.85</v>
      </c>
      <c r="G73" s="44">
        <f>SUM(G70:G72)</f>
        <v>0</v>
      </c>
      <c r="H73" s="44">
        <f>SUM(H70:H72)</f>
        <v>83.25</v>
      </c>
      <c r="I73" s="44">
        <f>SUM(I70:I72)</f>
        <v>300</v>
      </c>
      <c r="J73" s="44">
        <f>SUM(J69:J72)</f>
        <v>0</v>
      </c>
      <c r="K73" s="116">
        <f>SUM(K69:K72)</f>
        <v>0</v>
      </c>
      <c r="L73" s="125"/>
      <c r="M73" s="124"/>
      <c r="N73" s="124"/>
      <c r="O73" s="126"/>
      <c r="Q73" s="100"/>
    </row>
    <row r="74" spans="1:20" ht="40.200000000000003" customHeight="1" thickBot="1" x14ac:dyDescent="0.35">
      <c r="A74" s="29"/>
      <c r="B74" s="172" t="s">
        <v>15</v>
      </c>
      <c r="C74" s="172"/>
      <c r="D74" s="172"/>
      <c r="E74" s="172" t="s">
        <v>55</v>
      </c>
      <c r="F74" s="173"/>
      <c r="G74" s="173"/>
      <c r="H74" s="20"/>
      <c r="I74" s="104" t="s">
        <v>54</v>
      </c>
      <c r="J74" s="103" t="s">
        <v>44</v>
      </c>
      <c r="K74" s="103" t="s">
        <v>59</v>
      </c>
      <c r="L74" s="174" t="s">
        <v>41</v>
      </c>
      <c r="M74" s="174"/>
      <c r="N74" s="174"/>
      <c r="O74" s="174"/>
    </row>
    <row r="75" spans="1:20" ht="48.6" customHeight="1" thickBot="1" x14ac:dyDescent="0.35">
      <c r="A75" s="18" t="s">
        <v>0</v>
      </c>
      <c r="B75" s="18" t="s">
        <v>58</v>
      </c>
      <c r="C75" s="130">
        <v>45547</v>
      </c>
      <c r="D75" s="19" t="s">
        <v>46</v>
      </c>
      <c r="E75" s="21" t="s">
        <v>16</v>
      </c>
      <c r="F75" s="21" t="s">
        <v>17</v>
      </c>
      <c r="G75" s="21" t="s">
        <v>18</v>
      </c>
      <c r="H75" s="21" t="s">
        <v>47</v>
      </c>
      <c r="I75" s="139" t="s">
        <v>45</v>
      </c>
      <c r="J75" s="21" t="s">
        <v>45</v>
      </c>
      <c r="K75" s="21"/>
      <c r="L75" s="22" t="s">
        <v>53</v>
      </c>
      <c r="M75" s="22" t="s">
        <v>48</v>
      </c>
      <c r="N75" s="22" t="s">
        <v>50</v>
      </c>
      <c r="O75" s="22" t="s">
        <v>52</v>
      </c>
    </row>
    <row r="76" spans="1:20" ht="20.100000000000001" customHeight="1" thickBot="1" x14ac:dyDescent="0.35">
      <c r="A76" s="46" t="s">
        <v>37</v>
      </c>
      <c r="B76" s="47"/>
      <c r="C76" s="47"/>
      <c r="D76" s="48"/>
      <c r="E76" s="49"/>
      <c r="F76" s="49"/>
      <c r="G76" s="49"/>
      <c r="H76" s="49"/>
      <c r="I76" s="49"/>
      <c r="J76" s="39"/>
      <c r="K76" s="39" t="s">
        <v>60</v>
      </c>
      <c r="L76" s="50"/>
      <c r="M76" s="50"/>
      <c r="N76" s="50"/>
      <c r="O76" s="50"/>
    </row>
    <row r="77" spans="1:20" ht="17.399999999999999" customHeight="1" thickBot="1" x14ac:dyDescent="0.35">
      <c r="A77" s="47">
        <v>1115</v>
      </c>
      <c r="B77" s="63">
        <v>203</v>
      </c>
      <c r="C77" s="63">
        <v>178</v>
      </c>
      <c r="D77" s="68">
        <f t="shared" ref="D77:D83" si="5">C77/B77</f>
        <v>0.87684729064039413</v>
      </c>
      <c r="E77" s="39">
        <v>91.35</v>
      </c>
      <c r="F77" s="39">
        <v>91.35</v>
      </c>
      <c r="G77" s="49"/>
      <c r="H77" s="39">
        <v>20.3</v>
      </c>
      <c r="I77" s="39">
        <v>150</v>
      </c>
      <c r="J77" s="39"/>
      <c r="K77" s="39" t="s">
        <v>60</v>
      </c>
      <c r="L77" s="50"/>
      <c r="M77" s="50" t="s">
        <v>60</v>
      </c>
      <c r="N77" s="50"/>
      <c r="O77" s="50"/>
    </row>
    <row r="78" spans="1:20" ht="20.100000000000001" customHeight="1" thickBot="1" x14ac:dyDescent="0.35">
      <c r="A78" s="57">
        <v>1184</v>
      </c>
      <c r="B78" s="62">
        <v>32</v>
      </c>
      <c r="C78" s="62">
        <v>19</v>
      </c>
      <c r="D78" s="69">
        <f t="shared" si="5"/>
        <v>0.59375</v>
      </c>
      <c r="E78" s="39">
        <v>14.4</v>
      </c>
      <c r="F78" s="39"/>
      <c r="G78" s="39"/>
      <c r="H78" s="39"/>
      <c r="I78" s="39"/>
      <c r="J78" s="39"/>
      <c r="K78" s="167"/>
      <c r="L78" s="33"/>
      <c r="M78" s="33" t="s">
        <v>60</v>
      </c>
      <c r="N78" s="33"/>
      <c r="O78" s="33"/>
    </row>
    <row r="79" spans="1:20" ht="20.100000000000001" customHeight="1" thickBot="1" x14ac:dyDescent="0.35">
      <c r="A79" s="36">
        <v>4667</v>
      </c>
      <c r="B79" s="37">
        <v>116</v>
      </c>
      <c r="C79" s="37">
        <v>90</v>
      </c>
      <c r="D79" s="68">
        <f t="shared" si="5"/>
        <v>0.77586206896551724</v>
      </c>
      <c r="E79" s="39">
        <v>52.2</v>
      </c>
      <c r="F79" s="39"/>
      <c r="G79" s="39"/>
      <c r="H79" s="112"/>
      <c r="I79" s="127"/>
      <c r="J79" s="118"/>
      <c r="K79" s="162" t="s">
        <v>60</v>
      </c>
      <c r="L79" s="111"/>
      <c r="M79" s="33" t="s">
        <v>60</v>
      </c>
      <c r="N79" s="33"/>
      <c r="O79" s="33"/>
    </row>
    <row r="80" spans="1:20" ht="20.100000000000001" customHeight="1" thickBot="1" x14ac:dyDescent="0.35">
      <c r="A80" s="36" t="s">
        <v>9</v>
      </c>
      <c r="B80" s="37">
        <v>43</v>
      </c>
      <c r="C80" s="37">
        <v>18</v>
      </c>
      <c r="D80" s="68">
        <f t="shared" si="5"/>
        <v>0.41860465116279072</v>
      </c>
      <c r="E80" s="39">
        <v>19.350000000000001</v>
      </c>
      <c r="F80" s="39"/>
      <c r="G80" s="39"/>
      <c r="H80" s="39"/>
      <c r="I80" s="148"/>
      <c r="J80" s="39"/>
      <c r="K80" s="167"/>
      <c r="L80" s="33"/>
      <c r="M80" s="33" t="s">
        <v>60</v>
      </c>
      <c r="N80" s="33"/>
      <c r="O80" s="33"/>
    </row>
    <row r="81" spans="1:15" ht="20.100000000000001" customHeight="1" thickBot="1" x14ac:dyDescent="0.35">
      <c r="A81" s="36" t="s">
        <v>10</v>
      </c>
      <c r="B81" s="37">
        <v>22</v>
      </c>
      <c r="C81" s="37">
        <v>22</v>
      </c>
      <c r="D81" s="68">
        <f t="shared" si="5"/>
        <v>1</v>
      </c>
      <c r="E81" s="39">
        <v>9.9</v>
      </c>
      <c r="F81" s="39"/>
      <c r="G81" s="39"/>
      <c r="H81" s="39"/>
      <c r="I81" s="39"/>
      <c r="J81" s="39"/>
      <c r="K81" s="167"/>
      <c r="L81" s="33"/>
      <c r="M81" s="40" t="s">
        <v>60</v>
      </c>
      <c r="N81" s="40"/>
      <c r="O81" s="33"/>
    </row>
    <row r="82" spans="1:15" ht="20.100000000000001" customHeight="1" thickBot="1" x14ac:dyDescent="0.35">
      <c r="A82" s="36">
        <v>7726</v>
      </c>
      <c r="B82" s="37">
        <v>94</v>
      </c>
      <c r="C82" s="37">
        <v>87</v>
      </c>
      <c r="D82" s="68">
        <f t="shared" si="5"/>
        <v>0.92553191489361697</v>
      </c>
      <c r="E82" s="39">
        <v>42.3</v>
      </c>
      <c r="F82" s="39"/>
      <c r="G82" s="39"/>
      <c r="H82" s="39"/>
      <c r="I82" s="39"/>
      <c r="J82" s="39"/>
      <c r="K82" s="167"/>
      <c r="L82" s="33"/>
      <c r="M82" s="33"/>
      <c r="N82" s="33"/>
      <c r="O82" s="33"/>
    </row>
    <row r="83" spans="1:15" ht="20.100000000000001" customHeight="1" thickBot="1" x14ac:dyDescent="0.35">
      <c r="A83" s="36">
        <v>7969</v>
      </c>
      <c r="B83" s="37">
        <v>33</v>
      </c>
      <c r="C83" s="37">
        <v>21</v>
      </c>
      <c r="D83" s="68">
        <f t="shared" si="5"/>
        <v>0.63636363636363635</v>
      </c>
      <c r="E83" s="39">
        <v>14.85</v>
      </c>
      <c r="F83" s="39"/>
      <c r="G83" s="39"/>
      <c r="H83" s="39"/>
      <c r="I83" s="39"/>
      <c r="J83" s="39"/>
      <c r="K83" s="167"/>
      <c r="L83" s="33"/>
      <c r="M83" s="33" t="s">
        <v>60</v>
      </c>
      <c r="N83" s="33"/>
      <c r="O83" s="33"/>
    </row>
    <row r="84" spans="1:15" ht="20.100000000000001" customHeight="1" thickBot="1" x14ac:dyDescent="0.35">
      <c r="A84" s="36">
        <v>9696</v>
      </c>
      <c r="B84" s="37">
        <v>63</v>
      </c>
      <c r="C84" s="37">
        <v>43</v>
      </c>
      <c r="D84" s="68">
        <f>C84/B84</f>
        <v>0.68253968253968256</v>
      </c>
      <c r="E84" s="39">
        <v>28.35</v>
      </c>
      <c r="F84" s="39"/>
      <c r="G84" s="39"/>
      <c r="H84" s="39"/>
      <c r="I84" s="39"/>
      <c r="J84" s="39"/>
      <c r="K84" s="167"/>
      <c r="L84" s="40"/>
      <c r="M84" s="59" t="s">
        <v>60</v>
      </c>
      <c r="N84" s="40"/>
      <c r="O84" s="33"/>
    </row>
    <row r="85" spans="1:15" ht="19.2" customHeight="1" thickBot="1" x14ac:dyDescent="0.4">
      <c r="A85" s="41" t="s">
        <v>35</v>
      </c>
      <c r="B85" s="42">
        <f>SUM(B77:B84)</f>
        <v>606</v>
      </c>
      <c r="C85" s="42">
        <f>SUM(C77:C84)</f>
        <v>478</v>
      </c>
      <c r="D85" s="43">
        <f>C85/B85</f>
        <v>0.78877887788778878</v>
      </c>
      <c r="E85" s="44">
        <f>SUM(E77:E84)</f>
        <v>272.7</v>
      </c>
      <c r="F85" s="44">
        <f>SUM(F77:F84)</f>
        <v>91.35</v>
      </c>
      <c r="G85" s="44">
        <f>SUM(G77:G84)</f>
        <v>0</v>
      </c>
      <c r="H85" s="44">
        <f>SUM(H77:H84)</f>
        <v>20.3</v>
      </c>
      <c r="I85" s="44">
        <f>SUM(I77:I84)</f>
        <v>150</v>
      </c>
      <c r="J85" s="44">
        <f>SUM(J76:J84)</f>
        <v>0</v>
      </c>
      <c r="K85" s="44">
        <f>SUM(K76:K84)</f>
        <v>0</v>
      </c>
      <c r="L85" s="45"/>
      <c r="M85" s="45"/>
      <c r="N85" s="45"/>
      <c r="O85" s="45"/>
    </row>
    <row r="86" spans="1:15" ht="5.4" customHeight="1" thickBot="1" x14ac:dyDescent="0.35">
      <c r="A86" s="46"/>
      <c r="B86" s="47"/>
      <c r="C86" s="47"/>
      <c r="D86" s="48"/>
      <c r="E86" s="49"/>
      <c r="F86" s="49"/>
      <c r="G86" s="49"/>
      <c r="H86" s="49"/>
      <c r="I86" s="49"/>
      <c r="J86" s="49"/>
      <c r="K86" s="49"/>
      <c r="L86" s="50"/>
      <c r="M86" s="50"/>
      <c r="N86" s="50"/>
      <c r="O86" s="50"/>
    </row>
    <row r="87" spans="1:15" s="1" customFormat="1" ht="18" customHeight="1" thickBot="1" x14ac:dyDescent="0.35">
      <c r="A87" s="46" t="s">
        <v>25</v>
      </c>
      <c r="B87" s="47"/>
      <c r="C87" s="47"/>
      <c r="E87" s="49"/>
      <c r="F87" s="49"/>
      <c r="G87" s="49"/>
      <c r="H87" s="49"/>
      <c r="I87" s="49"/>
      <c r="J87" s="39">
        <v>15</v>
      </c>
      <c r="K87" s="39" t="s">
        <v>60</v>
      </c>
      <c r="L87" s="50"/>
      <c r="M87" s="50"/>
      <c r="N87" s="50"/>
      <c r="O87" s="50"/>
    </row>
    <row r="88" spans="1:15" ht="20.100000000000001" customHeight="1" thickBot="1" x14ac:dyDescent="0.35">
      <c r="A88" s="36">
        <v>609</v>
      </c>
      <c r="B88" s="37">
        <v>42</v>
      </c>
      <c r="C88" s="37">
        <v>40</v>
      </c>
      <c r="D88" s="68">
        <f t="shared" ref="D88:D96" si="6">C88/B88</f>
        <v>0.95238095238095233</v>
      </c>
      <c r="E88" s="39">
        <v>18.899999999999999</v>
      </c>
      <c r="F88" s="39">
        <v>18.899999999999999</v>
      </c>
      <c r="G88" s="39"/>
      <c r="H88" s="39">
        <v>10.5</v>
      </c>
      <c r="I88" s="39"/>
      <c r="J88" s="39"/>
      <c r="K88" s="39" t="s">
        <v>60</v>
      </c>
      <c r="L88" s="33"/>
      <c r="M88" s="33" t="s">
        <v>60</v>
      </c>
      <c r="N88" s="33"/>
      <c r="O88" s="33"/>
    </row>
    <row r="89" spans="1:15" ht="20.100000000000001" customHeight="1" thickBot="1" x14ac:dyDescent="0.35">
      <c r="A89" s="57">
        <v>1177</v>
      </c>
      <c r="B89" s="62">
        <v>43</v>
      </c>
      <c r="C89" s="62">
        <v>38</v>
      </c>
      <c r="D89" s="69">
        <f t="shared" si="6"/>
        <v>0.88372093023255816</v>
      </c>
      <c r="E89" s="39">
        <v>19.350000000000001</v>
      </c>
      <c r="F89" s="39"/>
      <c r="G89" s="39"/>
      <c r="H89" s="39"/>
      <c r="I89" s="39"/>
      <c r="J89" s="39"/>
      <c r="K89" s="39" t="s">
        <v>60</v>
      </c>
      <c r="L89" s="33"/>
      <c r="M89" s="33" t="s">
        <v>60</v>
      </c>
      <c r="N89" s="33"/>
      <c r="O89" s="33"/>
    </row>
    <row r="90" spans="1:15" ht="20.100000000000001" customHeight="1" thickBot="1" x14ac:dyDescent="0.35">
      <c r="A90" s="36">
        <v>1503</v>
      </c>
      <c r="B90" s="37">
        <v>1108</v>
      </c>
      <c r="C90" s="37">
        <v>1025</v>
      </c>
      <c r="D90" s="68">
        <f t="shared" si="6"/>
        <v>0.92509025270758127</v>
      </c>
      <c r="E90" s="39">
        <v>498.6</v>
      </c>
      <c r="F90" s="39">
        <v>498.6</v>
      </c>
      <c r="G90" s="39"/>
      <c r="H90" s="39">
        <v>277</v>
      </c>
      <c r="I90" s="39"/>
      <c r="J90" s="39"/>
      <c r="K90" s="167"/>
      <c r="L90" s="33"/>
      <c r="M90" s="33" t="s">
        <v>60</v>
      </c>
      <c r="N90" s="33"/>
      <c r="O90" s="33"/>
    </row>
    <row r="91" spans="1:15" ht="20.100000000000001" customHeight="1" thickBot="1" x14ac:dyDescent="0.35">
      <c r="A91" s="36">
        <v>3150</v>
      </c>
      <c r="B91" s="37">
        <v>166</v>
      </c>
      <c r="C91" s="37">
        <v>150</v>
      </c>
      <c r="D91" s="68">
        <f t="shared" si="6"/>
        <v>0.90361445783132532</v>
      </c>
      <c r="E91" s="39">
        <v>74.7</v>
      </c>
      <c r="F91" s="39">
        <v>74.7</v>
      </c>
      <c r="G91" s="39"/>
      <c r="H91" s="39">
        <v>41.5</v>
      </c>
      <c r="I91" s="39"/>
      <c r="J91" s="39"/>
      <c r="K91" s="167"/>
      <c r="L91" s="33"/>
      <c r="M91" s="33" t="s">
        <v>60</v>
      </c>
      <c r="N91" s="33"/>
      <c r="O91" s="33"/>
    </row>
    <row r="92" spans="1:15" ht="20.100000000000001" customHeight="1" thickBot="1" x14ac:dyDescent="0.35">
      <c r="A92" s="36">
        <v>7327</v>
      </c>
      <c r="B92" s="37">
        <v>141</v>
      </c>
      <c r="C92" s="37">
        <v>114</v>
      </c>
      <c r="D92" s="68">
        <f t="shared" si="6"/>
        <v>0.80851063829787229</v>
      </c>
      <c r="E92" s="39">
        <v>63.45</v>
      </c>
      <c r="F92" s="39"/>
      <c r="G92" s="39"/>
      <c r="H92" s="39"/>
      <c r="I92" s="39"/>
      <c r="J92" s="39"/>
      <c r="K92" s="167"/>
      <c r="L92" s="33"/>
      <c r="M92" s="33" t="s">
        <v>60</v>
      </c>
      <c r="N92" s="33"/>
      <c r="O92" s="33"/>
    </row>
    <row r="93" spans="1:15" ht="20.100000000000001" customHeight="1" thickBot="1" x14ac:dyDescent="0.35">
      <c r="A93" s="36">
        <v>7916</v>
      </c>
      <c r="B93" s="37">
        <v>232</v>
      </c>
      <c r="C93" s="37">
        <v>217</v>
      </c>
      <c r="D93" s="68">
        <f t="shared" si="6"/>
        <v>0.93534482758620685</v>
      </c>
      <c r="E93" s="39">
        <v>104.4</v>
      </c>
      <c r="F93" s="39"/>
      <c r="G93" s="39"/>
      <c r="H93" s="39"/>
      <c r="I93" s="39"/>
      <c r="J93" s="39"/>
      <c r="K93" s="167"/>
      <c r="L93" s="33"/>
      <c r="M93" s="33" t="s">
        <v>60</v>
      </c>
      <c r="N93" s="33"/>
      <c r="O93" s="33"/>
    </row>
    <row r="94" spans="1:15" ht="21.6" customHeight="1" thickBot="1" x14ac:dyDescent="0.35">
      <c r="A94" s="57">
        <v>8469</v>
      </c>
      <c r="B94" s="62">
        <v>41</v>
      </c>
      <c r="C94" s="62">
        <v>41</v>
      </c>
      <c r="D94" s="69">
        <f t="shared" si="6"/>
        <v>1</v>
      </c>
      <c r="E94" s="39">
        <v>18.45</v>
      </c>
      <c r="F94" s="39"/>
      <c r="G94" s="39"/>
      <c r="H94" s="39"/>
      <c r="I94" s="39"/>
      <c r="J94" s="39"/>
      <c r="K94" s="167"/>
      <c r="L94" s="33"/>
      <c r="M94" s="70" t="s">
        <v>60</v>
      </c>
      <c r="N94" s="33"/>
      <c r="O94" s="33"/>
    </row>
    <row r="95" spans="1:15" ht="21.6" customHeight="1" thickBot="1" x14ac:dyDescent="0.35">
      <c r="A95" s="57">
        <v>9274</v>
      </c>
      <c r="B95" s="62">
        <v>28</v>
      </c>
      <c r="C95" s="62">
        <v>19</v>
      </c>
      <c r="D95" s="69">
        <f t="shared" si="6"/>
        <v>0.6785714285714286</v>
      </c>
      <c r="E95" s="39">
        <v>12.6</v>
      </c>
      <c r="F95" s="39">
        <v>12.6</v>
      </c>
      <c r="G95" s="39"/>
      <c r="H95" s="39">
        <v>7</v>
      </c>
      <c r="I95" s="39"/>
      <c r="J95" s="39"/>
      <c r="K95" s="39" t="s">
        <v>60</v>
      </c>
      <c r="L95" s="33"/>
      <c r="M95" s="70" t="s">
        <v>60</v>
      </c>
      <c r="N95" s="33"/>
      <c r="O95" s="33"/>
    </row>
    <row r="96" spans="1:15" ht="23.4" customHeight="1" thickBot="1" x14ac:dyDescent="0.4">
      <c r="A96" s="71" t="s">
        <v>25</v>
      </c>
      <c r="B96" s="107">
        <f>SUM(B88:B95)</f>
        <v>1801</v>
      </c>
      <c r="C96" s="107">
        <f>SUM(C88:C95)</f>
        <v>1644</v>
      </c>
      <c r="D96" s="108">
        <f t="shared" si="6"/>
        <v>0.91282620766240974</v>
      </c>
      <c r="E96" s="72">
        <f>SUM(E88:E95)</f>
        <v>810.45000000000016</v>
      </c>
      <c r="F96" s="72">
        <f>SUM(F87:F95)</f>
        <v>604.80000000000007</v>
      </c>
      <c r="G96" s="72">
        <f>SUM(G88:G95)</f>
        <v>0</v>
      </c>
      <c r="H96" s="72">
        <f>SUM(H87:H95)</f>
        <v>336</v>
      </c>
      <c r="I96" s="72">
        <f>SUM(I87:I95)</f>
        <v>0</v>
      </c>
      <c r="J96" s="72">
        <f>SUM(J87:J95)</f>
        <v>15</v>
      </c>
      <c r="K96" s="72">
        <f>SUM(K87:K95)</f>
        <v>0</v>
      </c>
      <c r="L96" s="45"/>
      <c r="M96" s="73" t="s">
        <v>60</v>
      </c>
      <c r="N96" s="45"/>
      <c r="O96" s="45"/>
    </row>
    <row r="97" spans="1:16" ht="18" hidden="1" thickBot="1" x14ac:dyDescent="0.35">
      <c r="A97" s="47"/>
      <c r="B97" s="30"/>
      <c r="C97" s="30"/>
      <c r="D97" s="31"/>
      <c r="E97" s="34"/>
      <c r="F97" s="34"/>
      <c r="G97" s="34"/>
      <c r="H97" s="34"/>
      <c r="I97" s="141"/>
      <c r="J97" s="34"/>
      <c r="K97" s="34"/>
      <c r="L97" s="33"/>
      <c r="M97" s="33"/>
      <c r="N97" s="33"/>
      <c r="O97" s="33"/>
    </row>
    <row r="98" spans="1:16" ht="20.100000000000001" customHeight="1" thickBot="1" x14ac:dyDescent="0.35">
      <c r="A98" s="30" t="s">
        <v>38</v>
      </c>
      <c r="B98" s="30"/>
      <c r="C98" s="131"/>
      <c r="D98" s="31"/>
      <c r="E98" s="34"/>
      <c r="F98" s="34"/>
      <c r="G98" s="34"/>
      <c r="H98" s="34"/>
      <c r="I98" s="141"/>
      <c r="J98" s="34">
        <v>15</v>
      </c>
      <c r="K98" s="166"/>
      <c r="L98" s="33"/>
      <c r="M98" s="188"/>
      <c r="N98" s="33"/>
      <c r="O98" s="33"/>
    </row>
    <row r="99" spans="1:16" ht="20.100000000000001" customHeight="1" thickBot="1" x14ac:dyDescent="0.35">
      <c r="A99" s="36" t="s">
        <v>11</v>
      </c>
      <c r="B99" s="37">
        <v>182</v>
      </c>
      <c r="C99" s="37">
        <v>127</v>
      </c>
      <c r="D99" s="68">
        <f t="shared" ref="D99:D104" si="7">C99/B99</f>
        <v>0.69780219780219777</v>
      </c>
      <c r="E99" s="39">
        <v>81.900000000000006</v>
      </c>
      <c r="F99" s="39"/>
      <c r="G99" s="39"/>
      <c r="H99" s="39"/>
      <c r="I99" s="39"/>
      <c r="J99" s="39"/>
      <c r="K99" s="167"/>
      <c r="L99" s="33"/>
      <c r="M99" s="33" t="s">
        <v>60</v>
      </c>
      <c r="N99" s="33"/>
      <c r="O99" s="33"/>
    </row>
    <row r="100" spans="1:16" ht="20.100000000000001" customHeight="1" thickBot="1" x14ac:dyDescent="0.35">
      <c r="A100" s="36">
        <v>3136</v>
      </c>
      <c r="B100" s="37">
        <v>15</v>
      </c>
      <c r="C100" s="37">
        <v>9</v>
      </c>
      <c r="D100" s="68">
        <f t="shared" si="7"/>
        <v>0.6</v>
      </c>
      <c r="E100" s="39">
        <v>6.75</v>
      </c>
      <c r="F100" s="39">
        <v>6.75</v>
      </c>
      <c r="G100" s="39"/>
      <c r="H100" s="39">
        <v>3.75</v>
      </c>
      <c r="I100" s="39"/>
      <c r="J100" s="39"/>
      <c r="K100" s="167"/>
      <c r="L100" s="33"/>
      <c r="M100" s="33" t="s">
        <v>60</v>
      </c>
      <c r="N100" s="33"/>
      <c r="O100" s="33"/>
    </row>
    <row r="101" spans="1:16" ht="20.100000000000001" customHeight="1" thickBot="1" x14ac:dyDescent="0.35">
      <c r="A101" s="36">
        <v>4204</v>
      </c>
      <c r="B101" s="37">
        <v>24</v>
      </c>
      <c r="C101" s="37">
        <v>7</v>
      </c>
      <c r="D101" s="68">
        <f t="shared" si="7"/>
        <v>0.29166666666666669</v>
      </c>
      <c r="E101" s="39">
        <v>10.8</v>
      </c>
      <c r="F101" s="39"/>
      <c r="G101" s="39"/>
      <c r="H101" s="39"/>
      <c r="I101" s="39"/>
      <c r="J101" s="39"/>
      <c r="K101" s="39" t="s">
        <v>60</v>
      </c>
      <c r="L101" s="33"/>
      <c r="M101" s="33" t="s">
        <v>60</v>
      </c>
      <c r="N101" s="33"/>
      <c r="O101" s="33"/>
    </row>
    <row r="102" spans="1:16" ht="20.100000000000001" customHeight="1" thickBot="1" x14ac:dyDescent="0.35">
      <c r="A102" s="36">
        <v>7814</v>
      </c>
      <c r="B102" s="37">
        <v>27</v>
      </c>
      <c r="C102" s="37">
        <v>24</v>
      </c>
      <c r="D102" s="68">
        <f t="shared" si="7"/>
        <v>0.88888888888888884</v>
      </c>
      <c r="E102" s="39">
        <v>12.15</v>
      </c>
      <c r="F102" s="39"/>
      <c r="G102" s="39"/>
      <c r="H102" s="39">
        <v>6.75</v>
      </c>
      <c r="I102" s="39"/>
      <c r="J102" s="39"/>
      <c r="K102" s="39" t="s">
        <v>60</v>
      </c>
      <c r="L102" s="40"/>
      <c r="M102" s="70" t="s">
        <v>60</v>
      </c>
      <c r="N102" s="70"/>
      <c r="O102" s="70"/>
      <c r="P102" s="26"/>
    </row>
    <row r="103" spans="1:16" ht="20.100000000000001" customHeight="1" thickBot="1" x14ac:dyDescent="0.35">
      <c r="A103" s="36">
        <v>8644</v>
      </c>
      <c r="B103" s="37">
        <v>57</v>
      </c>
      <c r="C103" s="37">
        <v>56</v>
      </c>
      <c r="D103" s="68">
        <f t="shared" si="7"/>
        <v>0.98245614035087714</v>
      </c>
      <c r="E103" s="39">
        <v>25.65</v>
      </c>
      <c r="F103" s="39"/>
      <c r="G103" s="39"/>
      <c r="H103" s="39">
        <v>14.25</v>
      </c>
      <c r="I103" s="39"/>
      <c r="J103" s="39"/>
      <c r="K103" s="39" t="s">
        <v>60</v>
      </c>
      <c r="L103" s="33"/>
      <c r="M103" s="33" t="s">
        <v>60</v>
      </c>
      <c r="N103" s="33"/>
      <c r="O103" s="33"/>
    </row>
    <row r="104" spans="1:16" ht="21" customHeight="1" thickBot="1" x14ac:dyDescent="0.4">
      <c r="A104" s="41" t="s">
        <v>38</v>
      </c>
      <c r="B104" s="106">
        <f>SUM(B99:B103)</f>
        <v>305</v>
      </c>
      <c r="C104" s="106">
        <f>SUM(C99:C103)</f>
        <v>223</v>
      </c>
      <c r="D104" s="43">
        <f t="shared" si="7"/>
        <v>0.73114754098360657</v>
      </c>
      <c r="E104" s="44">
        <f t="shared" ref="E104:I104" si="8">SUM(E99:E103)</f>
        <v>137.25</v>
      </c>
      <c r="F104" s="44">
        <f t="shared" si="8"/>
        <v>6.75</v>
      </c>
      <c r="G104" s="44">
        <f t="shared" si="8"/>
        <v>0</v>
      </c>
      <c r="H104" s="44">
        <f t="shared" si="8"/>
        <v>24.75</v>
      </c>
      <c r="I104" s="44">
        <f t="shared" si="8"/>
        <v>0</v>
      </c>
      <c r="J104" s="44">
        <f>SUM(J98:J103)</f>
        <v>15</v>
      </c>
      <c r="K104" s="44">
        <f>SUM(K98:K103)</f>
        <v>0</v>
      </c>
      <c r="L104" s="45"/>
      <c r="M104" s="45" t="s">
        <v>60</v>
      </c>
      <c r="N104" s="45"/>
      <c r="O104" s="45"/>
    </row>
    <row r="105" spans="1:16" ht="19.8" hidden="1" customHeight="1" thickBot="1" x14ac:dyDescent="0.4">
      <c r="A105" s="74"/>
      <c r="B105" s="75"/>
      <c r="C105" s="75"/>
      <c r="D105" s="76"/>
      <c r="E105" s="77"/>
      <c r="F105" s="77"/>
      <c r="G105" s="77"/>
      <c r="H105" s="77"/>
      <c r="I105" s="77"/>
      <c r="J105" s="77"/>
      <c r="K105" s="77"/>
      <c r="L105" s="50"/>
      <c r="M105" s="50"/>
      <c r="N105" s="50"/>
      <c r="O105" s="50"/>
    </row>
    <row r="106" spans="1:16" ht="24" customHeight="1" thickBot="1" x14ac:dyDescent="0.35">
      <c r="A106" s="150"/>
      <c r="B106" s="151"/>
      <c r="C106" s="151"/>
      <c r="D106" s="152"/>
      <c r="E106" s="149"/>
      <c r="F106" s="149"/>
      <c r="G106" s="149"/>
      <c r="H106" s="149"/>
      <c r="I106" s="149"/>
      <c r="J106" s="149"/>
      <c r="K106" s="149"/>
      <c r="L106" s="153"/>
      <c r="M106" s="153"/>
      <c r="N106" s="153"/>
      <c r="O106" s="153"/>
    </row>
    <row r="107" spans="1:16" s="6" customFormat="1" ht="20.100000000000001" customHeight="1" thickBot="1" x14ac:dyDescent="0.35">
      <c r="A107" s="36" t="s">
        <v>12</v>
      </c>
      <c r="B107" s="37">
        <v>42</v>
      </c>
      <c r="C107" s="37">
        <v>40</v>
      </c>
      <c r="D107" s="68">
        <f>C107/B107</f>
        <v>0.95238095238095233</v>
      </c>
      <c r="E107" s="39">
        <v>18.899999999999999</v>
      </c>
      <c r="F107" s="39">
        <v>18.899999999999999</v>
      </c>
      <c r="G107" s="39"/>
      <c r="H107" s="39">
        <v>10.5</v>
      </c>
      <c r="I107" s="39"/>
      <c r="J107" s="39"/>
      <c r="K107" s="39" t="s">
        <v>60</v>
      </c>
      <c r="L107" s="40"/>
      <c r="M107" s="40" t="s">
        <v>60</v>
      </c>
      <c r="N107" s="40"/>
      <c r="O107" s="40"/>
    </row>
    <row r="108" spans="1:16" s="6" customFormat="1" ht="20.100000000000001" customHeight="1" thickBot="1" x14ac:dyDescent="0.35">
      <c r="A108" s="132"/>
      <c r="B108" s="133"/>
      <c r="C108" s="133"/>
      <c r="D108" s="134"/>
      <c r="E108" s="39"/>
      <c r="F108" s="39"/>
      <c r="G108" s="39"/>
      <c r="H108" s="39"/>
      <c r="I108" s="39"/>
      <c r="J108" s="39"/>
      <c r="K108" s="39"/>
      <c r="L108" s="40"/>
      <c r="M108" s="40"/>
      <c r="N108" s="33"/>
      <c r="O108" s="40"/>
    </row>
    <row r="109" spans="1:16" s="6" customFormat="1" ht="20.100000000000001" customHeight="1" thickBot="1" x14ac:dyDescent="0.4">
      <c r="A109" s="154"/>
      <c r="B109" s="155"/>
      <c r="C109" s="155"/>
      <c r="D109" s="156"/>
      <c r="E109" s="157"/>
      <c r="F109" s="157"/>
      <c r="G109" s="157"/>
      <c r="H109" s="157"/>
      <c r="I109" s="157"/>
      <c r="J109" s="157"/>
      <c r="K109" s="157"/>
      <c r="L109" s="158"/>
      <c r="M109" s="158"/>
      <c r="N109" s="158"/>
      <c r="O109" s="158"/>
    </row>
    <row r="110" spans="1:16" ht="18" thickBot="1" x14ac:dyDescent="0.35">
      <c r="A110" s="46"/>
      <c r="B110" s="47"/>
      <c r="C110" s="47"/>
      <c r="D110" s="48"/>
      <c r="E110" s="49"/>
      <c r="F110" s="49"/>
      <c r="G110" s="49"/>
      <c r="H110" s="49"/>
      <c r="I110" s="49"/>
      <c r="J110" s="49"/>
      <c r="K110" s="49"/>
      <c r="L110" s="50"/>
      <c r="M110" s="50"/>
      <c r="N110" s="50"/>
      <c r="O110" s="50"/>
    </row>
    <row r="111" spans="1:16" ht="0.6" customHeight="1" thickBot="1" x14ac:dyDescent="0.35">
      <c r="A111" s="47"/>
      <c r="B111" s="30"/>
      <c r="C111" s="30"/>
      <c r="D111" s="31"/>
      <c r="E111" s="34"/>
      <c r="F111" s="34"/>
      <c r="G111" s="34"/>
      <c r="H111" s="34"/>
      <c r="I111" s="141"/>
      <c r="J111" s="34"/>
      <c r="K111" s="34"/>
      <c r="L111" s="33"/>
      <c r="M111" s="33"/>
      <c r="N111" s="33"/>
      <c r="O111" s="33"/>
    </row>
    <row r="112" spans="1:16" ht="18" thickBot="1" x14ac:dyDescent="0.35">
      <c r="A112" s="47" t="s">
        <v>24</v>
      </c>
      <c r="B112" s="30"/>
      <c r="C112" s="30"/>
      <c r="D112" s="31"/>
      <c r="E112" s="34"/>
      <c r="F112" s="34"/>
      <c r="G112" s="34"/>
      <c r="H112" s="34"/>
      <c r="I112" s="141"/>
      <c r="J112" s="34"/>
      <c r="K112" s="34" t="s">
        <v>60</v>
      </c>
      <c r="L112" s="50"/>
      <c r="M112" s="50"/>
      <c r="N112" s="50"/>
      <c r="O112" s="50"/>
    </row>
    <row r="113" spans="1:15" ht="20.100000000000001" customHeight="1" thickBot="1" x14ac:dyDescent="0.35">
      <c r="A113" s="36" t="s">
        <v>13</v>
      </c>
      <c r="B113" s="37">
        <v>212</v>
      </c>
      <c r="C113" s="37">
        <v>149</v>
      </c>
      <c r="D113" s="68">
        <f>C113/B113</f>
        <v>0.70283018867924529</v>
      </c>
      <c r="E113" s="39">
        <v>95.4</v>
      </c>
      <c r="F113" s="39"/>
      <c r="G113" s="39"/>
      <c r="H113" s="39">
        <v>53</v>
      </c>
      <c r="I113" s="39"/>
      <c r="J113" s="39"/>
      <c r="K113" s="39" t="s">
        <v>60</v>
      </c>
      <c r="L113" s="59"/>
      <c r="M113" s="59" t="s">
        <v>60</v>
      </c>
      <c r="N113" s="33"/>
      <c r="O113" s="78"/>
    </row>
    <row r="114" spans="1:15" ht="18" thickBot="1" x14ac:dyDescent="0.35">
      <c r="A114" s="36">
        <v>8169</v>
      </c>
      <c r="B114" s="37">
        <v>33</v>
      </c>
      <c r="C114" s="37">
        <v>23</v>
      </c>
      <c r="D114" s="68">
        <f>C114/B114</f>
        <v>0.69696969696969702</v>
      </c>
      <c r="E114" s="39">
        <v>14.85</v>
      </c>
      <c r="F114" s="39"/>
      <c r="G114" s="39"/>
      <c r="H114" s="39"/>
      <c r="I114" s="39"/>
      <c r="J114" s="39"/>
      <c r="K114" s="39"/>
      <c r="L114" s="33"/>
      <c r="M114" s="40" t="s">
        <v>60</v>
      </c>
      <c r="N114" s="33"/>
      <c r="O114" s="40"/>
    </row>
    <row r="115" spans="1:15" ht="18" thickBot="1" x14ac:dyDescent="0.35">
      <c r="A115" s="36" t="s">
        <v>14</v>
      </c>
      <c r="B115" s="37">
        <v>86</v>
      </c>
      <c r="C115" s="37">
        <v>72</v>
      </c>
      <c r="D115" s="68">
        <f>C115/B115</f>
        <v>0.83720930232558144</v>
      </c>
      <c r="E115" s="39">
        <v>38.700000000000003</v>
      </c>
      <c r="F115" s="39">
        <v>43</v>
      </c>
      <c r="G115" s="39"/>
      <c r="H115" s="39">
        <v>43</v>
      </c>
      <c r="I115" s="39"/>
      <c r="J115" s="39">
        <v>100</v>
      </c>
      <c r="K115" s="39" t="s">
        <v>60</v>
      </c>
      <c r="L115" s="33"/>
      <c r="M115" s="33" t="s">
        <v>60</v>
      </c>
      <c r="N115" s="33"/>
      <c r="O115" s="33"/>
    </row>
    <row r="116" spans="1:15" ht="18" thickBot="1" x14ac:dyDescent="0.35">
      <c r="A116" s="36">
        <v>10574</v>
      </c>
      <c r="B116" s="37">
        <v>177</v>
      </c>
      <c r="C116" s="37">
        <v>98</v>
      </c>
      <c r="D116" s="68">
        <f>C116/B116</f>
        <v>0.5536723163841808</v>
      </c>
      <c r="E116" s="39">
        <v>79.650000000000006</v>
      </c>
      <c r="F116" s="39"/>
      <c r="G116" s="39"/>
      <c r="H116" s="39">
        <v>50</v>
      </c>
      <c r="I116" s="39"/>
      <c r="J116" s="39"/>
      <c r="K116" s="39" t="s">
        <v>60</v>
      </c>
      <c r="L116" s="33"/>
      <c r="M116" s="33" t="s">
        <v>60</v>
      </c>
      <c r="N116" s="40"/>
      <c r="O116" s="33"/>
    </row>
    <row r="117" spans="1:15" ht="19.8" customHeight="1" thickBot="1" x14ac:dyDescent="0.4">
      <c r="A117" s="41" t="s">
        <v>24</v>
      </c>
      <c r="B117" s="42">
        <f>SUM(B113:B116)</f>
        <v>508</v>
      </c>
      <c r="C117" s="42">
        <f>SUM(C113:C116)</f>
        <v>342</v>
      </c>
      <c r="D117" s="43">
        <f>C117/B117</f>
        <v>0.67322834645669294</v>
      </c>
      <c r="E117" s="44">
        <f>SUM(E113:E116)</f>
        <v>228.6</v>
      </c>
      <c r="F117" s="44">
        <f>SUM(F113:F116)</f>
        <v>43</v>
      </c>
      <c r="G117" s="44">
        <f>SUM(G113:G116)</f>
        <v>0</v>
      </c>
      <c r="H117" s="44">
        <f>SUM(H113:H116)</f>
        <v>146</v>
      </c>
      <c r="I117" s="44">
        <f>SUM(I113:I116)</f>
        <v>0</v>
      </c>
      <c r="J117" s="44">
        <f>SUM(J112:J116)</f>
        <v>100</v>
      </c>
      <c r="K117" s="44">
        <f>SUM(K112:K116)</f>
        <v>0</v>
      </c>
      <c r="L117" s="79"/>
      <c r="M117" s="79" t="s">
        <v>60</v>
      </c>
      <c r="N117" s="79"/>
      <c r="O117" s="79"/>
    </row>
    <row r="118" spans="1:15" ht="7.8" customHeight="1" thickBot="1" x14ac:dyDescent="0.35">
      <c r="A118" s="46"/>
      <c r="B118" s="47"/>
      <c r="C118" s="47"/>
      <c r="D118" s="48"/>
      <c r="E118" s="49"/>
      <c r="F118" s="49"/>
      <c r="G118" s="49"/>
      <c r="H118" s="49"/>
      <c r="I118" s="49"/>
      <c r="J118" s="49"/>
      <c r="K118" s="49"/>
      <c r="L118" s="50"/>
      <c r="M118" s="50"/>
      <c r="N118" s="50"/>
      <c r="O118" s="50"/>
    </row>
    <row r="119" spans="1:15" ht="34.200000000000003" customHeight="1" thickBot="1" x14ac:dyDescent="0.35">
      <c r="A119" s="46" t="s">
        <v>39</v>
      </c>
      <c r="B119" s="105">
        <v>723</v>
      </c>
      <c r="C119" s="105">
        <v>677</v>
      </c>
      <c r="D119" s="28">
        <f>C119/B119</f>
        <v>0.9363762102351314</v>
      </c>
      <c r="E119" s="80"/>
      <c r="F119" s="80"/>
      <c r="G119" s="80"/>
      <c r="H119" s="80"/>
      <c r="I119" s="80"/>
      <c r="J119" s="80"/>
      <c r="K119" s="80"/>
      <c r="L119" s="81"/>
      <c r="M119" s="81"/>
      <c r="N119" s="81"/>
      <c r="O119" s="81"/>
    </row>
    <row r="120" spans="1:15" ht="0.6" customHeight="1" thickBot="1" x14ac:dyDescent="0.35">
      <c r="A120" s="46"/>
      <c r="B120" s="47"/>
      <c r="C120" s="47"/>
      <c r="D120" s="48"/>
      <c r="E120" s="80"/>
      <c r="F120" s="80"/>
      <c r="G120" s="80"/>
      <c r="H120" s="80"/>
      <c r="I120" s="80"/>
      <c r="J120" s="80"/>
      <c r="K120" s="80"/>
      <c r="L120" s="81"/>
      <c r="M120" s="81"/>
      <c r="N120" s="81"/>
      <c r="O120" s="81"/>
    </row>
    <row r="121" spans="1:15" ht="90" customHeight="1" thickBot="1" x14ac:dyDescent="0.35">
      <c r="A121" s="51"/>
      <c r="B121" s="172" t="s">
        <v>15</v>
      </c>
      <c r="C121" s="172"/>
      <c r="D121" s="172"/>
      <c r="E121" s="172" t="s">
        <v>56</v>
      </c>
      <c r="F121" s="173"/>
      <c r="G121" s="173"/>
      <c r="H121" s="103" t="s">
        <v>42</v>
      </c>
      <c r="I121" s="104" t="s">
        <v>54</v>
      </c>
      <c r="J121" s="103" t="s">
        <v>44</v>
      </c>
      <c r="K121" s="103"/>
      <c r="L121" s="179"/>
      <c r="M121" s="179"/>
      <c r="N121" s="179"/>
      <c r="O121" s="179"/>
    </row>
    <row r="122" spans="1:15" ht="43.5" customHeight="1" thickBot="1" x14ac:dyDescent="0.35">
      <c r="A122" s="51"/>
      <c r="B122" s="18" t="s">
        <v>58</v>
      </c>
      <c r="C122" s="18" t="s">
        <v>62</v>
      </c>
      <c r="D122" s="19" t="s">
        <v>46</v>
      </c>
      <c r="E122" s="21" t="s">
        <v>16</v>
      </c>
      <c r="F122" s="21" t="s">
        <v>17</v>
      </c>
      <c r="G122" s="21" t="s">
        <v>18</v>
      </c>
      <c r="H122" s="21" t="s">
        <v>17</v>
      </c>
      <c r="I122" s="139" t="s">
        <v>45</v>
      </c>
      <c r="J122" s="21" t="s">
        <v>45</v>
      </c>
      <c r="K122" s="21"/>
      <c r="L122" s="82"/>
      <c r="M122" s="82"/>
      <c r="N122" s="82"/>
      <c r="O122" s="82"/>
    </row>
    <row r="123" spans="1:15" ht="47.4" customHeight="1" thickBot="1" x14ac:dyDescent="0.35">
      <c r="A123" s="83" t="s">
        <v>22</v>
      </c>
      <c r="B123" s="84">
        <v>9139</v>
      </c>
      <c r="C123" s="84">
        <v>7320</v>
      </c>
      <c r="D123" s="28">
        <f>C123/B123</f>
        <v>0.80096290622606414</v>
      </c>
      <c r="E123" s="85">
        <f>SUM(+E117+E109+E104+E96+E85+E73+E67+E58+E51+E45+E33+E17+E8)</f>
        <v>3768.3</v>
      </c>
      <c r="F123" s="85">
        <f>SUM(+F117+F109+F104+F96+F85+F73+F67+F58+F51+F45+F33+F17+F8)</f>
        <v>2352.9000000000005</v>
      </c>
      <c r="G123" s="85">
        <f>SUM(+G117+G109+G104+G96+G85+G73+G67+G58+G51+G45+G33+G17+G8)</f>
        <v>0</v>
      </c>
      <c r="H123" s="85">
        <f>SUM(H8,H17,H33,H45,H51,H58,H67,H73,H85,H96,H104,H109,H117,H119)</f>
        <v>1666.45</v>
      </c>
      <c r="I123" s="142">
        <f>SUM(I117+I109+I104+I96+I85+I73+I67+I58+I51+I45+I33+I17+I8+I119)</f>
        <v>800</v>
      </c>
      <c r="J123" s="85">
        <f>SUM(J8,J17,J33,J45,J51,J58,J67,J73,J85,J96,J104,J109,J117,J119)</f>
        <v>1125</v>
      </c>
      <c r="K123" s="85">
        <f>SUM(K117,K109,K104,K96,K85,K73,K67,K58,K51,K45,K33,,K17,K8)</f>
        <v>0</v>
      </c>
      <c r="L123" s="86"/>
      <c r="M123" s="86"/>
      <c r="N123" s="86"/>
      <c r="O123" s="86"/>
    </row>
    <row r="124" spans="1:15" ht="10.8" customHeight="1" thickBot="1" x14ac:dyDescent="0.35">
      <c r="A124" s="87"/>
      <c r="B124" s="88"/>
      <c r="C124" s="88"/>
      <c r="D124" s="89"/>
      <c r="E124" s="90"/>
      <c r="F124" s="90"/>
      <c r="G124" s="90"/>
      <c r="H124" s="90"/>
      <c r="I124" s="90"/>
      <c r="J124" s="90"/>
      <c r="K124" s="90"/>
      <c r="L124" s="91"/>
      <c r="M124" s="91"/>
      <c r="N124" s="91"/>
      <c r="O124" s="91"/>
    </row>
    <row r="125" spans="1:15" ht="6" hidden="1" customHeight="1" thickBot="1" x14ac:dyDescent="0.35">
      <c r="A125" s="67"/>
      <c r="B125" s="67"/>
      <c r="C125" s="67"/>
      <c r="D125" s="92"/>
      <c r="E125" s="93"/>
      <c r="F125" s="93"/>
      <c r="G125" s="93"/>
      <c r="H125" s="93"/>
      <c r="I125" s="90"/>
      <c r="J125" s="93"/>
      <c r="K125" s="93"/>
      <c r="L125" s="91"/>
      <c r="M125" s="91"/>
      <c r="N125" s="91"/>
      <c r="O125" s="91"/>
    </row>
    <row r="126" spans="1:15" ht="23.25" customHeight="1" thickBot="1" x14ac:dyDescent="0.45">
      <c r="A126" s="180" t="s">
        <v>21</v>
      </c>
      <c r="B126" s="180"/>
      <c r="C126" s="180"/>
      <c r="D126" s="180"/>
      <c r="E126" s="180"/>
      <c r="F126" s="180"/>
      <c r="G126" s="181" t="s">
        <v>57</v>
      </c>
      <c r="H126" s="182"/>
      <c r="I126" s="182"/>
      <c r="J126" s="183"/>
      <c r="K126" s="113"/>
      <c r="L126" s="91"/>
      <c r="M126" s="91"/>
      <c r="N126" s="91"/>
      <c r="O126" s="91"/>
    </row>
    <row r="127" spans="1:15" ht="45.6" customHeight="1" thickBot="1" x14ac:dyDescent="0.35">
      <c r="A127" s="94"/>
      <c r="B127" s="94" t="s">
        <v>23</v>
      </c>
      <c r="C127" s="18" t="s">
        <v>58</v>
      </c>
      <c r="D127" s="19" t="s">
        <v>61</v>
      </c>
      <c r="E127" s="95" t="s">
        <v>46</v>
      </c>
      <c r="G127" s="94" t="s">
        <v>23</v>
      </c>
      <c r="H127" s="18" t="s">
        <v>58</v>
      </c>
      <c r="I127" s="143" t="s">
        <v>63</v>
      </c>
      <c r="J127" s="95" t="s">
        <v>46</v>
      </c>
      <c r="K127" s="95"/>
      <c r="L127" s="95"/>
      <c r="M127" s="91"/>
      <c r="N127" s="91"/>
      <c r="O127" s="91"/>
    </row>
    <row r="128" spans="1:15" ht="20.100000000000001" customHeight="1" thickBot="1" x14ac:dyDescent="0.35">
      <c r="A128" s="30"/>
      <c r="B128" s="30">
        <v>1</v>
      </c>
      <c r="C128" s="30">
        <f>B8</f>
        <v>293</v>
      </c>
      <c r="D128" s="30">
        <f>C8</f>
        <v>255</v>
      </c>
      <c r="E128" s="28">
        <f>D128/C128</f>
        <v>0.87030716723549484</v>
      </c>
      <c r="G128" s="30">
        <v>10</v>
      </c>
      <c r="H128" s="30">
        <v>1801</v>
      </c>
      <c r="I128" s="96">
        <v>1644</v>
      </c>
      <c r="J128" s="28">
        <f t="shared" ref="J128:J139" si="9">I128/H128</f>
        <v>0.91282620766240974</v>
      </c>
      <c r="K128" s="28"/>
      <c r="L128" s="28"/>
      <c r="M128" s="91"/>
      <c r="N128" s="91"/>
      <c r="O128" s="91"/>
    </row>
    <row r="129" spans="1:15" ht="20.100000000000001" customHeight="1" thickBot="1" x14ac:dyDescent="0.35">
      <c r="A129" s="30"/>
      <c r="B129" s="30">
        <v>2</v>
      </c>
      <c r="C129" s="30">
        <f>B17</f>
        <v>1368</v>
      </c>
      <c r="D129" s="30">
        <f>C17</f>
        <v>1236</v>
      </c>
      <c r="E129" s="28">
        <f t="shared" ref="E129:E140" si="10">D129/C129</f>
        <v>0.90350877192982459</v>
      </c>
      <c r="G129" s="30">
        <v>2</v>
      </c>
      <c r="H129" s="30">
        <v>1368</v>
      </c>
      <c r="I129" s="96">
        <v>1236</v>
      </c>
      <c r="J129" s="28">
        <f t="shared" si="9"/>
        <v>0.90350877192982459</v>
      </c>
      <c r="K129" s="28"/>
      <c r="L129" s="28"/>
      <c r="M129" s="91"/>
      <c r="N129" s="91"/>
      <c r="O129" s="91"/>
    </row>
    <row r="130" spans="1:15" ht="20.100000000000001" customHeight="1" thickBot="1" x14ac:dyDescent="0.35">
      <c r="A130" s="30"/>
      <c r="B130" s="30">
        <v>3</v>
      </c>
      <c r="C130" s="30">
        <f>B33</f>
        <v>1255</v>
      </c>
      <c r="D130" s="30">
        <f>C33</f>
        <v>884</v>
      </c>
      <c r="E130" s="28">
        <f t="shared" si="10"/>
        <v>0.70438247011952193</v>
      </c>
      <c r="F130" s="122"/>
      <c r="G130" s="30">
        <v>1</v>
      </c>
      <c r="H130" s="30">
        <v>293</v>
      </c>
      <c r="I130" s="96">
        <v>255</v>
      </c>
      <c r="J130" s="28">
        <f t="shared" si="9"/>
        <v>0.87030716723549484</v>
      </c>
      <c r="K130" s="28"/>
      <c r="L130" s="28"/>
      <c r="M130" s="91"/>
      <c r="N130" s="91"/>
      <c r="O130" s="91"/>
    </row>
    <row r="131" spans="1:15" ht="20.100000000000001" customHeight="1" thickBot="1" x14ac:dyDescent="0.35">
      <c r="A131" s="30"/>
      <c r="B131" s="30">
        <v>4</v>
      </c>
      <c r="C131" s="30">
        <f>B45</f>
        <v>333</v>
      </c>
      <c r="D131" s="30">
        <f>C45</f>
        <v>253</v>
      </c>
      <c r="E131" s="28">
        <f t="shared" si="10"/>
        <v>0.75975975975975973</v>
      </c>
      <c r="G131" s="30">
        <v>9</v>
      </c>
      <c r="H131" s="30">
        <v>606</v>
      </c>
      <c r="I131" s="96">
        <v>478</v>
      </c>
      <c r="J131" s="28">
        <f t="shared" si="9"/>
        <v>0.78877887788778878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5</v>
      </c>
      <c r="C132" s="30">
        <f>B51</f>
        <v>132</v>
      </c>
      <c r="D132" s="30">
        <f>C51</f>
        <v>73</v>
      </c>
      <c r="E132" s="28">
        <f t="shared" si="10"/>
        <v>0.55303030303030298</v>
      </c>
      <c r="G132" s="30">
        <v>8</v>
      </c>
      <c r="H132" s="30">
        <v>381</v>
      </c>
      <c r="I132" s="96">
        <v>292</v>
      </c>
      <c r="J132" s="28">
        <f t="shared" si="9"/>
        <v>0.76640419947506566</v>
      </c>
      <c r="K132" s="28"/>
      <c r="L132" s="28"/>
      <c r="M132" s="91"/>
      <c r="N132" s="91"/>
      <c r="O132" s="91"/>
    </row>
    <row r="133" spans="1:15" ht="18" customHeight="1" thickBot="1" x14ac:dyDescent="0.35">
      <c r="A133" s="30"/>
      <c r="B133" s="30">
        <v>6</v>
      </c>
      <c r="C133" s="30">
        <f>B58</f>
        <v>205</v>
      </c>
      <c r="D133" s="30">
        <f>C58</f>
        <v>137</v>
      </c>
      <c r="E133" s="28">
        <f t="shared" si="10"/>
        <v>0.66829268292682931</v>
      </c>
      <c r="G133" s="30">
        <v>4</v>
      </c>
      <c r="H133" s="30">
        <v>333</v>
      </c>
      <c r="I133" s="96">
        <v>253</v>
      </c>
      <c r="J133" s="28">
        <f t="shared" si="9"/>
        <v>0.75975975975975973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7</v>
      </c>
      <c r="C134" s="30">
        <f>B67</f>
        <v>1187</v>
      </c>
      <c r="D134" s="30">
        <f>C67</f>
        <v>786</v>
      </c>
      <c r="E134" s="28">
        <f t="shared" si="10"/>
        <v>0.66217354675652906</v>
      </c>
      <c r="G134" s="30">
        <v>11</v>
      </c>
      <c r="H134" s="30">
        <v>305</v>
      </c>
      <c r="I134" s="96">
        <v>223</v>
      </c>
      <c r="J134" s="28">
        <f t="shared" si="9"/>
        <v>0.73114754098360657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8</v>
      </c>
      <c r="C135" s="30">
        <f>B73</f>
        <v>381</v>
      </c>
      <c r="D135" s="30">
        <f>C73</f>
        <v>292</v>
      </c>
      <c r="E135" s="28">
        <f t="shared" si="10"/>
        <v>0.76640419947506566</v>
      </c>
      <c r="G135" s="30">
        <v>3</v>
      </c>
      <c r="H135" s="30">
        <v>1255</v>
      </c>
      <c r="I135" s="96">
        <v>884</v>
      </c>
      <c r="J135" s="28">
        <f t="shared" si="9"/>
        <v>0.70438247011952193</v>
      </c>
      <c r="K135" s="28"/>
      <c r="L135" s="28"/>
      <c r="M135" s="91"/>
      <c r="N135" s="91"/>
      <c r="O135" s="91"/>
    </row>
    <row r="136" spans="1:15" ht="18.600000000000001" customHeight="1" thickBot="1" x14ac:dyDescent="0.35">
      <c r="A136" s="30"/>
      <c r="B136" s="30">
        <v>9</v>
      </c>
      <c r="C136" s="30">
        <f>B85</f>
        <v>606</v>
      </c>
      <c r="D136" s="30">
        <f>C85</f>
        <v>478</v>
      </c>
      <c r="E136" s="28">
        <f t="shared" si="10"/>
        <v>0.78877887788778878</v>
      </c>
      <c r="G136" s="30">
        <v>13</v>
      </c>
      <c r="H136" s="30">
        <v>508</v>
      </c>
      <c r="I136" s="96">
        <v>342</v>
      </c>
      <c r="J136" s="28">
        <f t="shared" si="9"/>
        <v>0.67322834645669294</v>
      </c>
      <c r="K136" s="28"/>
      <c r="L136" s="28"/>
      <c r="M136" s="91"/>
      <c r="N136" s="91"/>
      <c r="O136" s="91"/>
    </row>
    <row r="137" spans="1:15" ht="22.2" customHeight="1" thickBot="1" x14ac:dyDescent="0.35">
      <c r="A137" s="30"/>
      <c r="B137" s="30">
        <v>10</v>
      </c>
      <c r="C137" s="30">
        <f>B96</f>
        <v>1801</v>
      </c>
      <c r="D137" s="30">
        <f>C96</f>
        <v>1644</v>
      </c>
      <c r="E137" s="28">
        <f t="shared" si="10"/>
        <v>0.91282620766240974</v>
      </c>
      <c r="G137" s="30">
        <v>6</v>
      </c>
      <c r="H137" s="30">
        <v>205</v>
      </c>
      <c r="I137" s="96">
        <v>137</v>
      </c>
      <c r="J137" s="28">
        <f t="shared" si="9"/>
        <v>0.66829268292682931</v>
      </c>
      <c r="K137" s="28"/>
      <c r="L137" s="28"/>
      <c r="M137" s="91"/>
      <c r="N137" s="91"/>
      <c r="O137" s="91"/>
    </row>
    <row r="138" spans="1:15" ht="20.399999999999999" customHeight="1" thickBot="1" x14ac:dyDescent="0.35">
      <c r="A138" s="30"/>
      <c r="B138" s="30">
        <v>11</v>
      </c>
      <c r="C138" s="30">
        <f>B104</f>
        <v>305</v>
      </c>
      <c r="D138" s="30">
        <f>C104</f>
        <v>223</v>
      </c>
      <c r="E138" s="28">
        <f t="shared" si="10"/>
        <v>0.73114754098360657</v>
      </c>
      <c r="G138" s="30">
        <v>7</v>
      </c>
      <c r="H138" s="30">
        <v>1187</v>
      </c>
      <c r="I138" s="96">
        <v>786</v>
      </c>
      <c r="J138" s="28">
        <f t="shared" si="9"/>
        <v>0.66217354675652906</v>
      </c>
      <c r="K138" s="28"/>
      <c r="L138" s="28"/>
      <c r="M138" s="91"/>
      <c r="N138" s="91"/>
      <c r="O138" s="91"/>
    </row>
    <row r="139" spans="1:15" ht="19.8" customHeight="1" thickBot="1" x14ac:dyDescent="0.35">
      <c r="A139" s="30"/>
      <c r="B139" s="159"/>
      <c r="C139" s="159"/>
      <c r="D139" s="159"/>
      <c r="E139" s="160"/>
      <c r="G139" s="30">
        <v>5</v>
      </c>
      <c r="H139" s="30">
        <v>132</v>
      </c>
      <c r="I139" s="96">
        <v>73</v>
      </c>
      <c r="J139" s="28">
        <f t="shared" si="9"/>
        <v>0.55303030303030298</v>
      </c>
      <c r="K139" s="28"/>
      <c r="L139" s="28"/>
      <c r="M139" s="91"/>
      <c r="N139" s="91"/>
      <c r="O139" s="91"/>
    </row>
    <row r="140" spans="1:15" ht="19.8" customHeight="1" thickBot="1" x14ac:dyDescent="0.35">
      <c r="A140" s="30"/>
      <c r="B140" s="30">
        <v>13</v>
      </c>
      <c r="C140" s="30">
        <f>B117</f>
        <v>508</v>
      </c>
      <c r="D140" s="30">
        <f>C117</f>
        <v>342</v>
      </c>
      <c r="E140" s="28">
        <f t="shared" si="10"/>
        <v>0.67322834645669294</v>
      </c>
      <c r="G140" s="159"/>
      <c r="H140" s="159"/>
      <c r="I140" s="161"/>
      <c r="J140" s="160"/>
      <c r="K140" s="28"/>
      <c r="L140" s="28"/>
      <c r="M140" s="91"/>
      <c r="N140" s="91"/>
      <c r="O140" s="91"/>
    </row>
    <row r="141" spans="1:15" ht="7.2" customHeight="1" thickBot="1" x14ac:dyDescent="0.35">
      <c r="A141" s="30"/>
      <c r="B141" s="30"/>
      <c r="C141" s="30"/>
      <c r="D141" s="30"/>
      <c r="E141" s="28"/>
      <c r="F141" s="28"/>
      <c r="G141" s="93"/>
      <c r="H141" s="93"/>
      <c r="I141" s="90"/>
      <c r="J141" s="93"/>
      <c r="K141" s="93"/>
      <c r="L141" s="91"/>
      <c r="M141" s="91"/>
      <c r="N141" s="91"/>
      <c r="O141" s="91"/>
    </row>
    <row r="142" spans="1:15" ht="20.100000000000001" customHeight="1" thickBot="1" x14ac:dyDescent="0.35">
      <c r="A142" s="184" t="s">
        <v>19</v>
      </c>
      <c r="B142" s="184"/>
      <c r="C142" s="96">
        <f>B119</f>
        <v>723</v>
      </c>
      <c r="D142" s="96">
        <f>C119</f>
        <v>677</v>
      </c>
      <c r="E142" s="28">
        <f>D142/C142</f>
        <v>0.9363762102351314</v>
      </c>
      <c r="F142" s="28"/>
      <c r="G142" s="91"/>
      <c r="H142" s="91"/>
      <c r="I142" s="144"/>
      <c r="J142" s="91"/>
      <c r="K142" s="91"/>
      <c r="L142" s="91"/>
      <c r="M142" s="97"/>
      <c r="N142" s="97"/>
      <c r="O142" s="97"/>
    </row>
    <row r="143" spans="1:15" ht="20.100000000000001" customHeight="1" thickBot="1" x14ac:dyDescent="0.35">
      <c r="A143" s="98"/>
      <c r="B143" s="98"/>
      <c r="C143" s="98"/>
      <c r="D143" s="98"/>
      <c r="E143" s="91"/>
      <c r="F143" s="91"/>
      <c r="G143" s="91"/>
      <c r="H143" s="91"/>
      <c r="I143" s="144"/>
      <c r="J143" s="91"/>
      <c r="K143" s="91"/>
      <c r="L143" s="91"/>
      <c r="M143" s="97"/>
      <c r="N143" s="97"/>
      <c r="O143" s="97"/>
    </row>
    <row r="144" spans="1:15" ht="20.100000000000001" customHeight="1" thickBot="1" x14ac:dyDescent="0.3">
      <c r="A144" s="185" t="s">
        <v>20</v>
      </c>
      <c r="B144" s="185"/>
      <c r="C144" s="99">
        <f>B123</f>
        <v>9139</v>
      </c>
      <c r="D144" s="99">
        <f>C123</f>
        <v>7320</v>
      </c>
      <c r="E144" s="28">
        <f>D144/C144</f>
        <v>0.80096290622606414</v>
      </c>
      <c r="F144" s="28"/>
      <c r="G144" s="91"/>
      <c r="H144" s="91"/>
      <c r="I144" s="144"/>
      <c r="J144" s="91"/>
      <c r="K144" s="91"/>
      <c r="L144" s="91"/>
      <c r="M144" s="97"/>
      <c r="N144" s="97"/>
      <c r="O144" s="97"/>
    </row>
    <row r="145" spans="1:15" ht="13.8" x14ac:dyDescent="0.25">
      <c r="A145" s="11"/>
      <c r="B145" s="11"/>
      <c r="C145" s="11"/>
      <c r="D145" s="13"/>
      <c r="E145" s="4"/>
      <c r="F145" s="4"/>
      <c r="G145" s="4"/>
      <c r="H145" s="4"/>
      <c r="I145" s="145"/>
      <c r="J145" s="4"/>
      <c r="K145" s="4"/>
      <c r="L145" s="4"/>
      <c r="M145" s="4"/>
      <c r="N145" s="4"/>
      <c r="O145" s="4"/>
    </row>
    <row r="146" spans="1:15" ht="13.8" x14ac:dyDescent="0.25">
      <c r="A146" s="11"/>
      <c r="B146" s="11"/>
      <c r="C146" s="11"/>
      <c r="D146" s="13"/>
      <c r="E146" s="4"/>
      <c r="F146" s="4"/>
      <c r="G146" s="4"/>
      <c r="H146" s="4"/>
      <c r="I146" s="145"/>
      <c r="J146" s="4"/>
      <c r="K146" s="4"/>
      <c r="L146" s="4"/>
      <c r="M146" s="4"/>
      <c r="N146" s="4"/>
      <c r="O146" s="4"/>
    </row>
    <row r="147" spans="1:15" ht="13.8" x14ac:dyDescent="0.25">
      <c r="A147" s="11"/>
      <c r="B147" s="11"/>
      <c r="C147" s="11"/>
      <c r="D147" s="13"/>
      <c r="E147" s="4"/>
      <c r="F147" s="4"/>
      <c r="G147" s="4"/>
      <c r="H147" s="4"/>
      <c r="I147" s="145"/>
      <c r="J147" s="4"/>
      <c r="K147" s="4"/>
      <c r="L147" s="4"/>
      <c r="M147" s="4"/>
      <c r="N147" s="4"/>
      <c r="O147" s="4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45"/>
      <c r="J148" s="4"/>
      <c r="K148" s="4"/>
      <c r="L148" s="4"/>
      <c r="M148" s="4"/>
      <c r="N148" s="4"/>
      <c r="O148" s="4"/>
    </row>
    <row r="149" spans="1:15" ht="13.8" x14ac:dyDescent="0.25">
      <c r="B149" s="17"/>
      <c r="C149" s="11"/>
      <c r="D149" s="13"/>
      <c r="E149" s="4"/>
      <c r="F149" s="4"/>
      <c r="G149" s="4"/>
      <c r="H149" s="4"/>
      <c r="I149" s="145"/>
      <c r="J149" s="4"/>
      <c r="K149" s="4"/>
      <c r="L149" s="4"/>
      <c r="M149" s="4"/>
      <c r="N149" s="4"/>
      <c r="O149" s="4"/>
    </row>
    <row r="150" spans="1:15" ht="13.8" x14ac:dyDescent="0.25">
      <c r="C150" s="11"/>
      <c r="D150" s="13"/>
      <c r="E150" s="4"/>
      <c r="F150" s="4"/>
      <c r="G150" s="4"/>
      <c r="H150" s="4"/>
      <c r="I150" s="145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45"/>
      <c r="J151" s="4"/>
      <c r="K151" s="4"/>
      <c r="L151" s="4"/>
      <c r="M151" s="4"/>
      <c r="N151" s="4"/>
      <c r="O151" s="4"/>
    </row>
    <row r="152" spans="1:15" ht="13.8" x14ac:dyDescent="0.25">
      <c r="A152" s="11"/>
      <c r="B152" s="11"/>
      <c r="C152" s="11"/>
      <c r="D152" s="13"/>
      <c r="E152" s="4"/>
      <c r="F152" s="4"/>
      <c r="G152" s="4"/>
      <c r="H152" s="4"/>
      <c r="I152" s="145"/>
      <c r="J152" s="4"/>
      <c r="K152" s="4"/>
      <c r="L152" s="4"/>
      <c r="M152" s="4"/>
      <c r="N152" s="4"/>
      <c r="O152" s="4"/>
    </row>
    <row r="153" spans="1:15" ht="13.8" x14ac:dyDescent="0.25">
      <c r="A153" s="11"/>
      <c r="B153" s="11"/>
      <c r="C153" s="11"/>
      <c r="D153" s="13"/>
      <c r="E153" s="4"/>
      <c r="F153" s="4"/>
      <c r="G153" s="4"/>
      <c r="H153" s="4"/>
      <c r="I153" s="145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45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45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45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45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45"/>
      <c r="J158" s="4"/>
      <c r="K158" s="4"/>
      <c r="L158" s="4"/>
      <c r="M158" s="4"/>
      <c r="N158" s="4"/>
      <c r="O158" s="4"/>
    </row>
    <row r="159" spans="1:15" ht="14.4" x14ac:dyDescent="0.3">
      <c r="A159" s="11"/>
      <c r="B159" s="12"/>
      <c r="C159" s="12"/>
      <c r="D159" s="14"/>
      <c r="E159" s="3"/>
      <c r="F159" s="3"/>
      <c r="G159" s="3"/>
      <c r="H159" s="3"/>
      <c r="I159" s="146"/>
      <c r="J159" s="3"/>
      <c r="K159" s="3"/>
      <c r="L159" s="3"/>
      <c r="M159" s="3"/>
      <c r="N159" s="3"/>
      <c r="O159" s="3"/>
    </row>
    <row r="160" spans="1:15" ht="13.8" x14ac:dyDescent="0.3">
      <c r="A160" s="12"/>
      <c r="B160" s="12"/>
      <c r="C160" s="12"/>
      <c r="D160" s="14"/>
      <c r="E160" s="3"/>
      <c r="F160" s="3"/>
      <c r="G160" s="3"/>
      <c r="H160" s="3"/>
      <c r="I160" s="146"/>
      <c r="J160" s="3"/>
      <c r="K160" s="3"/>
      <c r="L160" s="3"/>
      <c r="M160" s="3"/>
      <c r="N160" s="3"/>
      <c r="O160" s="3"/>
    </row>
    <row r="161" spans="1:15" ht="13.8" x14ac:dyDescent="0.3">
      <c r="A161" s="12"/>
      <c r="B161" s="12"/>
      <c r="C161" s="12"/>
      <c r="D161" s="14"/>
      <c r="E161" s="3"/>
      <c r="F161" s="3"/>
      <c r="G161" s="3"/>
      <c r="H161" s="3"/>
      <c r="I161" s="146"/>
      <c r="J161" s="3"/>
      <c r="K161" s="3"/>
      <c r="L161" s="3"/>
      <c r="M161" s="3"/>
      <c r="N161" s="3"/>
      <c r="O161" s="3"/>
    </row>
    <row r="162" spans="1:15" ht="13.8" x14ac:dyDescent="0.3">
      <c r="A162" s="12"/>
      <c r="B162" s="12"/>
      <c r="C162" s="12"/>
      <c r="D162" s="14"/>
      <c r="E162" s="3"/>
      <c r="F162" s="3"/>
      <c r="G162" s="3"/>
      <c r="H162" s="3"/>
      <c r="I162" s="146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46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46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46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46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46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46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46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46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46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46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46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46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46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46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46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46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46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46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46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46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46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46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46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46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46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46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46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46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46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46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46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46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46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46"/>
      <c r="J196" s="3"/>
      <c r="K196" s="3"/>
      <c r="L196" s="3"/>
      <c r="M196" s="3"/>
      <c r="N196" s="3"/>
      <c r="O196" s="3"/>
    </row>
    <row r="197" spans="1:15" ht="13.8" x14ac:dyDescent="0.3">
      <c r="A197" s="12"/>
    </row>
  </sheetData>
  <sortState xmlns:xlrd2="http://schemas.microsoft.com/office/spreadsheetml/2017/richdata2" ref="G128:J140">
    <sortCondition descending="1" ref="J128:J140"/>
  </sortState>
  <mergeCells count="19">
    <mergeCell ref="L121:O121"/>
    <mergeCell ref="A126:D126"/>
    <mergeCell ref="G126:J126"/>
    <mergeCell ref="A142:B142"/>
    <mergeCell ref="A144:B144"/>
    <mergeCell ref="B121:D121"/>
    <mergeCell ref="E121:G121"/>
    <mergeCell ref="E126:F126"/>
    <mergeCell ref="B74:D74"/>
    <mergeCell ref="E74:G74"/>
    <mergeCell ref="L74:O74"/>
    <mergeCell ref="A59:G59"/>
    <mergeCell ref="A1:O1"/>
    <mergeCell ref="B2:D2"/>
    <mergeCell ref="E2:G2"/>
    <mergeCell ref="L2:O2"/>
    <mergeCell ref="B35:D35"/>
    <mergeCell ref="E35:G35"/>
    <mergeCell ref="L35:O35"/>
  </mergeCells>
  <conditionalFormatting sqref="A126:B127 C126:D126">
    <cfRule type="dataBar" priority="27">
      <dataBar>
        <cfvo type="min"/>
        <cfvo type="max"/>
        <color rgb="FF008AEF"/>
      </dataBar>
    </cfRule>
  </conditionalFormatting>
  <conditionalFormatting sqref="E127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6:F126">
    <cfRule type="dataBar" priority="28">
      <dataBar>
        <cfvo type="min"/>
        <cfvo type="max"/>
        <color rgb="FF008AEF"/>
      </dataBar>
    </cfRule>
  </conditionalFormatting>
  <conditionalFormatting sqref="G127">
    <cfRule type="dataBar" priority="17">
      <dataBar>
        <cfvo type="min"/>
        <cfvo type="max"/>
        <color rgb="FF008AEF"/>
      </dataBar>
    </cfRule>
  </conditionalFormatting>
  <conditionalFormatting sqref="J127:K127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27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122 B36 C127:D127 H127:I127 B75 B97" xr:uid="{00000000-0002-0000-0000-000000000000}"/>
  </dataValidations>
  <printOptions horizontalCentered="1" verticalCentered="1"/>
  <pageMargins left="0.1" right="0" top="1.46" bottom="0.48" header="1.41" footer="0.13"/>
  <pageSetup scale="48" orientation="landscape" r:id="rId1"/>
  <headerFooter alignWithMargins="0">
    <oddHeader>&amp;C&amp;20VFW Auxiliary 
Department of Virginia
As off 9-12-2024</oddHeader>
  </headerFooter>
  <rowBreaks count="3" manualBreakCount="3">
    <brk id="33" max="16383" man="1"/>
    <brk id="73" max="14" man="1"/>
    <brk id="12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Ellen Stogsdill</cp:lastModifiedBy>
  <cp:lastPrinted>2024-09-17T19:04:11Z</cp:lastPrinted>
  <dcterms:created xsi:type="dcterms:W3CDTF">2009-06-17T00:04:27Z</dcterms:created>
  <dcterms:modified xsi:type="dcterms:W3CDTF">2024-09-17T19:04:12Z</dcterms:modified>
</cp:coreProperties>
</file>